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28"/>
  <workbookPr/>
  <mc:AlternateContent xmlns:mc="http://schemas.openxmlformats.org/markup-compatibility/2006">
    <mc:Choice Requires="x15">
      <x15ac:absPath xmlns:x15ac="http://schemas.microsoft.com/office/spreadsheetml/2010/11/ac" url="https://d.docs.live.net/13f9dbf310327a13/Documents/"/>
    </mc:Choice>
  </mc:AlternateContent>
  <xr:revisionPtr revIDLastSave="0" documentId="8_{85FF1B89-C725-459E-A86E-C4D02CDF6EDE}" xr6:coauthVersionLast="47" xr6:coauthVersionMax="47" xr10:uidLastSave="{00000000-0000-0000-0000-000000000000}"/>
  <bookViews>
    <workbookView xWindow="-120" yWindow="-120" windowWidth="20730" windowHeight="11160" xr2:uid="{00000000-000D-0000-FFFF-FFFF00000000}"/>
  </bookViews>
  <sheets>
    <sheet name="Form Responses 1" sheetId="1" r:id="rId1"/>
    <sheet name="DO NOT DELETE - AutoCrat Job Se" sheetId="2" state="hidden" r:id="rId2"/>
  </sheets>
  <calcPr calcId="191028" concurrentCalc="0"/>
  <customWorkbookViews>
    <customWorkbookView name="Hazel - Personal View" guid="{9FF9E2CD-7720-4E2E-88FC-821B2BB36835}" mergeInterval="0" changesSavedWin="1" personalView="1" maximized="1" xWindow="-8" yWindow="-8" windowWidth="1382" windowHeight="74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339" i="1" l="1"/>
  <c r="AD338" i="1"/>
  <c r="AD337" i="1"/>
  <c r="AD336" i="1"/>
  <c r="AD335" i="1"/>
  <c r="AD334" i="1"/>
  <c r="AD333" i="1"/>
  <c r="AD332" i="1"/>
  <c r="AD331" i="1"/>
  <c r="AD330" i="1"/>
  <c r="AD329" i="1"/>
  <c r="AD328" i="1"/>
  <c r="AD327" i="1"/>
  <c r="AD326" i="1"/>
  <c r="AD325" i="1"/>
  <c r="AD324" i="1"/>
  <c r="AD323" i="1"/>
  <c r="AD322" i="1"/>
  <c r="AD321" i="1"/>
  <c r="AD320" i="1"/>
  <c r="AD319" i="1"/>
  <c r="AD318" i="1"/>
  <c r="AD317" i="1"/>
  <c r="AD316" i="1"/>
  <c r="AD315" i="1"/>
  <c r="AD314" i="1"/>
  <c r="AD313" i="1"/>
  <c r="AD312" i="1"/>
  <c r="AD311" i="1"/>
  <c r="AD310" i="1"/>
  <c r="AD309" i="1"/>
  <c r="AD308" i="1"/>
  <c r="AD307" i="1"/>
  <c r="AD306" i="1"/>
  <c r="AD305" i="1"/>
  <c r="AD304" i="1"/>
  <c r="AD303" i="1"/>
  <c r="AD302" i="1"/>
  <c r="AD301" i="1"/>
  <c r="AD300" i="1"/>
  <c r="AD299" i="1"/>
  <c r="AD298" i="1"/>
  <c r="AD297" i="1"/>
  <c r="AD296" i="1"/>
  <c r="AD295" i="1"/>
  <c r="AD294" i="1"/>
  <c r="AD293" i="1"/>
  <c r="AD292" i="1"/>
  <c r="AD291" i="1"/>
  <c r="AD290" i="1"/>
  <c r="AD289" i="1"/>
  <c r="AD288" i="1"/>
  <c r="AD287" i="1"/>
  <c r="AD286" i="1"/>
  <c r="AD285" i="1"/>
  <c r="AD284" i="1"/>
  <c r="AD283" i="1"/>
  <c r="AD282" i="1"/>
  <c r="AD281" i="1"/>
  <c r="AD280" i="1"/>
  <c r="AD279" i="1"/>
  <c r="AD278" i="1"/>
  <c r="AD277" i="1"/>
  <c r="AD276" i="1"/>
  <c r="AD275" i="1"/>
  <c r="AD274" i="1"/>
  <c r="AD273" i="1"/>
  <c r="AD272" i="1"/>
  <c r="AD271" i="1"/>
  <c r="AD270" i="1"/>
  <c r="AD269" i="1"/>
  <c r="AD268" i="1"/>
  <c r="AD267" i="1"/>
  <c r="AD266" i="1"/>
  <c r="AD265" i="1"/>
  <c r="AD264" i="1"/>
  <c r="AD263" i="1"/>
  <c r="AD262" i="1"/>
  <c r="AD261" i="1"/>
  <c r="AD260" i="1"/>
  <c r="AD259" i="1"/>
  <c r="AD258" i="1"/>
  <c r="AD257" i="1"/>
  <c r="AD256" i="1"/>
  <c r="AD255" i="1"/>
  <c r="AD254" i="1"/>
  <c r="AD253" i="1"/>
  <c r="AD252" i="1"/>
  <c r="AD251" i="1"/>
  <c r="AD250" i="1"/>
  <c r="AD249" i="1"/>
  <c r="AD248" i="1"/>
  <c r="AD247" i="1"/>
  <c r="AD246" i="1"/>
  <c r="AD245" i="1"/>
  <c r="AD244" i="1"/>
  <c r="AD243" i="1"/>
  <c r="AD242" i="1"/>
  <c r="AD241" i="1"/>
  <c r="AD240" i="1"/>
  <c r="AD239" i="1"/>
  <c r="AD238" i="1"/>
  <c r="AD237" i="1"/>
  <c r="AD236" i="1"/>
  <c r="AD235" i="1"/>
  <c r="AD234" i="1"/>
  <c r="AD233" i="1"/>
  <c r="AD232" i="1"/>
  <c r="AD231" i="1"/>
  <c r="AD230" i="1"/>
  <c r="AD229" i="1"/>
  <c r="AD228" i="1"/>
  <c r="AD227" i="1"/>
  <c r="AD226" i="1"/>
  <c r="AD225" i="1"/>
  <c r="AD224" i="1"/>
  <c r="AD223" i="1"/>
  <c r="AD222" i="1"/>
  <c r="AD221" i="1"/>
  <c r="AD220" i="1"/>
  <c r="AD219" i="1"/>
  <c r="AD218" i="1"/>
  <c r="AD217" i="1"/>
  <c r="AD216" i="1"/>
  <c r="AD215" i="1"/>
  <c r="AD214" i="1"/>
  <c r="AD213" i="1"/>
  <c r="AD212" i="1"/>
  <c r="AD211" i="1"/>
  <c r="AD210" i="1"/>
  <c r="AD209" i="1"/>
  <c r="AD208" i="1"/>
  <c r="AD207" i="1"/>
  <c r="AD206" i="1"/>
  <c r="AD205" i="1"/>
  <c r="AD204" i="1"/>
  <c r="AD203" i="1"/>
  <c r="AD202" i="1"/>
  <c r="AD201" i="1"/>
  <c r="AD200" i="1"/>
  <c r="AD199" i="1"/>
  <c r="AD198" i="1"/>
  <c r="AD197" i="1"/>
  <c r="AD196" i="1"/>
  <c r="AD195" i="1"/>
  <c r="AD194" i="1"/>
  <c r="AD193" i="1"/>
  <c r="AD192" i="1"/>
  <c r="AD191" i="1"/>
  <c r="AD190" i="1"/>
  <c r="AD189" i="1"/>
  <c r="AD188" i="1"/>
  <c r="AD187" i="1"/>
  <c r="AD186" i="1"/>
  <c r="AD185" i="1"/>
  <c r="AD184" i="1"/>
  <c r="AD183" i="1"/>
  <c r="AD182" i="1"/>
  <c r="AD181" i="1"/>
  <c r="AD180" i="1"/>
  <c r="AD179" i="1"/>
  <c r="AD178" i="1"/>
  <c r="AD177" i="1"/>
  <c r="AD176" i="1"/>
  <c r="AD175" i="1"/>
  <c r="AD174" i="1"/>
  <c r="AD173" i="1"/>
  <c r="AD172" i="1"/>
  <c r="AD171" i="1"/>
  <c r="AD170" i="1"/>
  <c r="AD169" i="1"/>
  <c r="AD168" i="1"/>
  <c r="AD167" i="1"/>
  <c r="AD166" i="1"/>
  <c r="AD165" i="1"/>
  <c r="AD164" i="1"/>
  <c r="AD163" i="1"/>
  <c r="AD162" i="1"/>
  <c r="AD161" i="1"/>
  <c r="AD160" i="1"/>
  <c r="AD159" i="1"/>
  <c r="AD158" i="1"/>
  <c r="AD157" i="1"/>
  <c r="AD156" i="1"/>
  <c r="AD155" i="1"/>
  <c r="AD154" i="1"/>
  <c r="AD153" i="1"/>
  <c r="AD152" i="1"/>
  <c r="AD151" i="1"/>
  <c r="AD150" i="1"/>
  <c r="AD149" i="1"/>
  <c r="AD148" i="1"/>
  <c r="AD147" i="1"/>
  <c r="AD146" i="1"/>
  <c r="AD145" i="1"/>
  <c r="AD144" i="1"/>
  <c r="AD143" i="1"/>
  <c r="AD142" i="1"/>
  <c r="AD141" i="1"/>
  <c r="AD140" i="1"/>
  <c r="AD139" i="1"/>
  <c r="AD138" i="1"/>
  <c r="AD137" i="1"/>
  <c r="AD136" i="1"/>
  <c r="AD135" i="1"/>
  <c r="AD134" i="1"/>
  <c r="AD133" i="1"/>
  <c r="AD132" i="1"/>
  <c r="AD131" i="1"/>
  <c r="AD130" i="1"/>
  <c r="AD129" i="1"/>
  <c r="AD128" i="1"/>
  <c r="AD127" i="1"/>
  <c r="AD126" i="1"/>
  <c r="AD125" i="1"/>
  <c r="AD124" i="1"/>
  <c r="AD123" i="1"/>
  <c r="AD122" i="1"/>
  <c r="AD121" i="1"/>
  <c r="AD120" i="1"/>
  <c r="AD119" i="1"/>
  <c r="AD118" i="1"/>
  <c r="AD117" i="1"/>
  <c r="AD116" i="1"/>
  <c r="AD115" i="1"/>
  <c r="AD114" i="1"/>
  <c r="AD113" i="1"/>
  <c r="AD112" i="1"/>
  <c r="AD111" i="1"/>
  <c r="AD110" i="1"/>
  <c r="AD109" i="1"/>
  <c r="AD108" i="1"/>
  <c r="AD107" i="1"/>
  <c r="AD106" i="1"/>
  <c r="AD105" i="1"/>
  <c r="AD104" i="1"/>
  <c r="AD103" i="1"/>
  <c r="AD102" i="1"/>
  <c r="AD101" i="1"/>
  <c r="AD100" i="1"/>
  <c r="AD99" i="1"/>
  <c r="AD98" i="1"/>
  <c r="AD97" i="1"/>
  <c r="AD96" i="1"/>
  <c r="AD95" i="1"/>
  <c r="AD94" i="1"/>
  <c r="AD93" i="1"/>
  <c r="AD92" i="1"/>
  <c r="AD91" i="1"/>
  <c r="AD90" i="1"/>
  <c r="AD89" i="1"/>
  <c r="AD88" i="1"/>
  <c r="AD87" i="1"/>
  <c r="AD86" i="1"/>
  <c r="AD85" i="1"/>
  <c r="AD84" i="1"/>
  <c r="AD83" i="1"/>
  <c r="AD82" i="1"/>
  <c r="AD81" i="1"/>
  <c r="AD80" i="1"/>
  <c r="AD79" i="1"/>
  <c r="AD78" i="1"/>
  <c r="AD77" i="1"/>
  <c r="AD76" i="1"/>
  <c r="AD75" i="1"/>
  <c r="AD74" i="1"/>
  <c r="AD73"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D7" i="1"/>
  <c r="AD6" i="1"/>
  <c r="AD5" i="1"/>
  <c r="AD4" i="1"/>
  <c r="AD3" i="1"/>
  <c r="AD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37" authorId="0" shapeId="0" xr:uid="{00000000-0006-0000-0000-000001000000}">
      <text>
        <r>
          <rPr>
            <sz val="10"/>
            <color rgb="FF000000"/>
            <rFont val="Arial"/>
          </rPr>
          <t>Responder updated this value.</t>
        </r>
      </text>
    </comment>
    <comment ref="D164" authorId="0" shapeId="0" xr:uid="{00000000-0006-0000-0000-000002000000}">
      <text>
        <r>
          <rPr>
            <sz val="10"/>
            <color rgb="FF000000"/>
            <rFont val="Arial"/>
          </rPr>
          <t>Responder updated this value.</t>
        </r>
      </text>
    </comment>
    <comment ref="F164" authorId="0" shapeId="0" xr:uid="{00000000-0006-0000-0000-000003000000}">
      <text>
        <r>
          <rPr>
            <sz val="10"/>
            <color rgb="FF000000"/>
            <rFont val="Arial"/>
          </rPr>
          <t>Responder updated this value.</t>
        </r>
      </text>
    </comment>
    <comment ref="I164" authorId="0" shapeId="0" xr:uid="{00000000-0006-0000-0000-000004000000}">
      <text>
        <r>
          <rPr>
            <sz val="10"/>
            <color rgb="FF000000"/>
            <rFont val="Arial"/>
          </rPr>
          <t>Responder updated this value.</t>
        </r>
      </text>
    </comment>
    <comment ref="K164" authorId="0" shapeId="0" xr:uid="{00000000-0006-0000-0000-000005000000}">
      <text>
        <r>
          <rPr>
            <sz val="10"/>
            <color rgb="FF000000"/>
            <rFont val="Arial"/>
          </rPr>
          <t>Responder updated this value.</t>
        </r>
      </text>
    </comment>
    <comment ref="L164" authorId="0" shapeId="0" xr:uid="{00000000-0006-0000-0000-000006000000}">
      <text>
        <r>
          <rPr>
            <sz val="10"/>
            <color rgb="FF000000"/>
            <rFont val="Arial"/>
          </rPr>
          <t>Responder updated this value.</t>
        </r>
      </text>
    </comment>
    <comment ref="N164" authorId="0" shapeId="0" xr:uid="{00000000-0006-0000-0000-000007000000}">
      <text>
        <r>
          <rPr>
            <sz val="10"/>
            <color rgb="FF000000"/>
            <rFont val="Arial"/>
          </rPr>
          <t>Responder updated this value.</t>
        </r>
      </text>
    </comment>
    <comment ref="P164" authorId="0" shapeId="0" xr:uid="{00000000-0006-0000-0000-000008000000}">
      <text>
        <r>
          <rPr>
            <sz val="10"/>
            <color rgb="FF000000"/>
            <rFont val="Arial"/>
          </rPr>
          <t>Responder updated this value.</t>
        </r>
      </text>
    </comment>
    <comment ref="D249" authorId="0" shapeId="0" xr:uid="{00000000-0006-0000-0000-000009000000}">
      <text>
        <r>
          <rPr>
            <sz val="10"/>
            <color rgb="FF000000"/>
            <rFont val="Arial"/>
          </rPr>
          <t>Responder updated this value.</t>
        </r>
      </text>
    </comment>
    <comment ref="Y253" authorId="0" shapeId="0" xr:uid="{00000000-0006-0000-0000-00000A000000}">
      <text>
        <r>
          <rPr>
            <sz val="10"/>
            <color rgb="FF000000"/>
            <rFont val="Arial"/>
          </rPr>
          <t>Responder updated this value.</t>
        </r>
      </text>
    </comment>
    <comment ref="X290" authorId="0" shapeId="0" xr:uid="{00000000-0006-0000-0000-00000B000000}">
      <text>
        <r>
          <rPr>
            <sz val="10"/>
            <color rgb="FF000000"/>
            <rFont val="Arial"/>
          </rPr>
          <t>Responder updated this value.</t>
        </r>
      </text>
    </comment>
  </commentList>
</comments>
</file>

<file path=xl/sharedStrings.xml><?xml version="1.0" encoding="utf-8"?>
<sst xmlns="http://schemas.openxmlformats.org/spreadsheetml/2006/main" count="3493" uniqueCount="2190">
  <si>
    <t>Timestamp</t>
  </si>
  <si>
    <t>How satisfied were you with the overall 98th Virtual Anniversary Conclave?</t>
  </si>
  <si>
    <t>How satisfied were you with the workshops/events/sessions  of the 98th Virtual Anniversary Conclave? [Online Registration]</t>
  </si>
  <si>
    <t>How satisfied were you with the workshops/events/sessions  of the 98th Virtual Anniversary Conclave? [Opening Ceremony]</t>
  </si>
  <si>
    <t>How satisfied were you with the workshops/events/sessions  of the 98th Virtual Anniversary Conclave? [KOT Conference]</t>
  </si>
  <si>
    <t>How satisfied were you with the workshops/events/sessions  of the 98th Virtual Anniversary Conclave? [Whova App]</t>
  </si>
  <si>
    <t>How satisfied were you with the workshops/events/sessions  of the 98th Virtual Anniversary Conclave? [Sororal Workshops]</t>
  </si>
  <si>
    <t>How satisfied were you with the workshops/events/sessions  of the 98th Virtual Anniversary Conclave? [Vendor Fair]</t>
  </si>
  <si>
    <t>How satisfied were you with the workshops/events/sessions  of the 98th Virtual Anniversary Conclave? [Authors' Corner]</t>
  </si>
  <si>
    <t>How satisfied were you with the workshops/events/sessions  of the 98th Virtual Anniversary Conclave? [Networking Cohorts]</t>
  </si>
  <si>
    <t>How satisfied were you with the workshops/events/sessions  of the 98th Virtual Anniversary Conclave? [Evening with the Anthropos]</t>
  </si>
  <si>
    <t>How satisfied were you with the workshops/events/sessions  of the 98th Virtual Anniversary Conclave? [Paint &amp; Sip]</t>
  </si>
  <si>
    <t>How satisfied were you with the workshops/events/sessions  of the 98th Virtual Anniversary Conclave? [Worship Service]</t>
  </si>
  <si>
    <t>How satisfied were you with the workshops/events/sessions  of the 98th Virtual Anniversary Conclave? [Public Meeting]</t>
  </si>
  <si>
    <t>How satisfied were you with the workshops/events/sessions  of the 98th Virtual Anniversary Conclave? [Vital Issues]</t>
  </si>
  <si>
    <t>How satisfied were you with the workshops/events/sessions  of the 98th Virtual Anniversary Conclave? [Gala Night - HBCU Homecoming]</t>
  </si>
  <si>
    <t>How satisfied were you with the workshops/events/sessions  of the 98th Virtual Anniversary Conclave? [Keynote Professional Development]</t>
  </si>
  <si>
    <t>How satisfied were you with the workshops/events/sessions  of the 98th Virtual Anniversary Conclave? [Workshop sessions]</t>
  </si>
  <si>
    <t>How satisfied were you with the workshops/events/sessions  of the 98th Virtual Anniversary Conclave? [Membership Program]</t>
  </si>
  <si>
    <t>How satisfied were you with the workshops/events/sessions  of the 98th Virtual Anniversary Conclave? [Plenary I, II, III]</t>
  </si>
  <si>
    <t>How satisfied were you with the workshops/events/sessions  of the 98th Virtual Anniversary Conclave? [Teachers' Lounge]</t>
  </si>
  <si>
    <t>How satisfied were you with the workshops/events/sessions  of the 98th Virtual Anniversary Conclave? [Calla Lily Program]</t>
  </si>
  <si>
    <t xml:space="preserve">Additional feedback on the logistics of the 98th Virtual Anniversary Conclave </t>
  </si>
  <si>
    <t>Any overall feedback for the 98th Virtual Anniversary Conclave or any ideas for future Conclaves?</t>
  </si>
  <si>
    <t>What was the most valuable aspect of the 98th Virtual Anniversary Conclave?</t>
  </si>
  <si>
    <t>Name</t>
  </si>
  <si>
    <t>Email</t>
  </si>
  <si>
    <t>Merged Doc ID - 98th Conclave</t>
  </si>
  <si>
    <t>Merged Doc URL - 98th Conclave</t>
  </si>
  <si>
    <t>Link to merged Doc - 98th Conclave</t>
  </si>
  <si>
    <t>Document Merge Status - 98th Conclave</t>
  </si>
  <si>
    <t>Workshops</t>
  </si>
  <si>
    <t>Anita Totty</t>
  </si>
  <si>
    <t>anita.totty@gmail.com</t>
  </si>
  <si>
    <t>1RZ3YGfynM1-pYnQkil6XX5fRHUP56A29</t>
  </si>
  <si>
    <t>https://drive.google.com/file/d/1RZ3YGfynM1-pYnQkil6XX5fRHUP56A29/view?usp=drivesdk</t>
  </si>
  <si>
    <t>Document successfully created; Document successfully merged; PDF created; Emails Sent: [To: anita.totty@gmail.com]; Run via form trigger as conclaveannouncements@gmail.com; Timestamp: Jul 20 2021 3:29 AM</t>
  </si>
  <si>
    <t>N/A</t>
  </si>
  <si>
    <t>This was an excellent conference.</t>
  </si>
  <si>
    <t>We must be prepared for future hybrid conclaves.</t>
  </si>
  <si>
    <t>Participation by 1,100 sorors.</t>
  </si>
  <si>
    <t>Dr. Etta Carter</t>
  </si>
  <si>
    <t>nspdksupreme@gmail.com</t>
  </si>
  <si>
    <t>1QuChXfmwv7wIqrM646rh3MIll5gVXOqa</t>
  </si>
  <si>
    <t>https://drive.google.com/file/d/1QuChXfmwv7wIqrM646rh3MIll5gVXOqa/view?usp=drivesdk</t>
  </si>
  <si>
    <t>Document successfully created; Document successfully merged; PDF created; Emails Sent: [To: nspdksupreme@gmail.com]; Run via form trigger as conclaveannouncements@gmail.com; Timestamp: Jul 20 2021 3:07 PM</t>
  </si>
  <si>
    <t>all of it</t>
  </si>
  <si>
    <t>Hazel Monika Sharee Joseph</t>
  </si>
  <si>
    <t>hazelmccullo@yahoo.com</t>
  </si>
  <si>
    <t>1S6EqnhZKWXvZOXQ5pypk3cMy6l4TJtok</t>
  </si>
  <si>
    <t>https://drive.google.com/file/d/1S6EqnhZKWXvZOXQ5pypk3cMy6l4TJtok/view?usp=drivesdk</t>
  </si>
  <si>
    <t>Document successfully created; Document successfully merged; PDF created; Emails Sent: [To: hazelmccullo@yahoo.com]; Run via form trigger as conclaveannouncements@gmail.com; Timestamp: Jul 22 2021 1:04 AM</t>
  </si>
  <si>
    <t>1iNO6IkeKRLRVreCJlN1NyrB39kZEIvcI</t>
  </si>
  <si>
    <t>https://drive.google.com/file/d/1iNO6IkeKRLRVreCJlN1NyrB39kZEIvcI/view?usp=drivesdk</t>
  </si>
  <si>
    <t>Document successfully created; Document successfully merged; PDF created; Emails Sent: [To: hazelmccullo@yahoo.com]; Run via form trigger as conclaveannouncements@gmail.com; Timestamp: Jul 22 2021 7:10 PM</t>
  </si>
  <si>
    <t>The 98th Anniversary was extraordinaire esprciallyin perite of the technical difficulties we experienced</t>
  </si>
  <si>
    <t>The workshops</t>
  </si>
  <si>
    <t>Christella  Cain</t>
  </si>
  <si>
    <t>christella.cain@yahoo.com</t>
  </si>
  <si>
    <t>1kvPJYwVEjkxyOCvB1kRDLiGTmM4guC_h</t>
  </si>
  <si>
    <t>https://drive.google.com/file/d/1kvPJYwVEjkxyOCvB1kRDLiGTmM4guC_h/view?usp=drivesdk</t>
  </si>
  <si>
    <t>Document successfully created; Document successfully merged; PDF created; Emails Sent: [To: christella.cain@yahoo.com]; Run via form trigger as conclaveannouncements@gmail.com; Timestamp: Jul 22 2021 8:20 PM</t>
  </si>
  <si>
    <t xml:space="preserve">Virtual was hard to follow with some sessions </t>
  </si>
  <si>
    <t xml:space="preserve">Patience </t>
  </si>
  <si>
    <t>Theresa Patterson</t>
  </si>
  <si>
    <t>tesateach@hotmail.com</t>
  </si>
  <si>
    <t>14r7ihblIBRKeJhe9L0po-ANWHjS1oS7q</t>
  </si>
  <si>
    <t>https://drive.google.com/file/d/14r7ihblIBRKeJhe9L0po-ANWHjS1oS7q/view?usp=drivesdk</t>
  </si>
  <si>
    <t>Document successfully created; Document successfully merged; PDF created; Emails Sent: [To: tesateach@hotmail.com]; Run via form trigger as conclaveannouncements@gmail.com; Timestamp: Jul 23 2021 3:11 AM</t>
  </si>
  <si>
    <t>The Conclave was amazing.</t>
  </si>
  <si>
    <t>The connections with Sorors.</t>
  </si>
  <si>
    <t>Karima Onque</t>
  </si>
  <si>
    <t>nspdkkarimaonque@gmail.com</t>
  </si>
  <si>
    <t>19CNDWjmgJapXBHyLuSH7SY0U7wh3ZzJZ</t>
  </si>
  <si>
    <t>https://drive.google.com/file/d/19CNDWjmgJapXBHyLuSH7SY0U7wh3ZzJZ/view?usp=drivesdk</t>
  </si>
  <si>
    <t>Document successfully created; Document successfully merged; PDF created; Emails Sent: [To: nspdkkarimaonque@gmail.com]; Run via form trigger as conclaveannouncements@gmail.com; Timestamp: Jul 23 2021 3:14 AM</t>
  </si>
  <si>
    <t>Social Emotional Learning &amp; Academics are sisters-education is lacking w/out educators(technology)</t>
  </si>
  <si>
    <t>The Virtual Conclave overall  Model that Exemplify  what happened in 2019 in St. Louise</t>
  </si>
  <si>
    <t>Dr. ReJois Frazier-Myers</t>
  </si>
  <si>
    <t>rejoisfraziermyers@yahoo.com</t>
  </si>
  <si>
    <t>1r3Yg1-3AVLiM3zYLGHP3bpLxKcmYKk5d</t>
  </si>
  <si>
    <t>https://drive.google.com/file/d/1r3Yg1-3AVLiM3zYLGHP3bpLxKcmYKk5d/view?usp=drivesdk</t>
  </si>
  <si>
    <t>Document successfully created; Document successfully merged; PDF created; Emails Sent: [To: rejoisfraziermyers@yahoo.com]; Run via form trigger as conclaveannouncements@gmail.com; Timestamp: Jul 23 2021 3:29 AM</t>
  </si>
  <si>
    <t>I am a Senior Citizen who needed help sighting in with Whova snd was unable to participate in the conclave.  May I get a refund?help checking and without that help, I was not able to participate.  May I get a refund.</t>
  </si>
  <si>
    <t>I was unable to sign in and missed the whole Conclave.  May I get a refund?</t>
  </si>
  <si>
    <t>Deborah Callahan, Delta Kappa Chapter in Inglewood, CA</t>
  </si>
  <si>
    <t>deborahcallahan1@aol.com</t>
  </si>
  <si>
    <t>1zABpniJ31xkGbZGXl6wlcWPmXt3J1w0A</t>
  </si>
  <si>
    <t>https://drive.google.com/file/d/1zABpniJ31xkGbZGXl6wlcWPmXt3J1w0A/view?usp=drivesdk</t>
  </si>
  <si>
    <t>Document successfully created; Document successfully merged; PDF created; Emails Sent: [To: deborahcallahan1@aol.com]; Run via form trigger as conclaveannouncements@gmail.com; Timestamp: Jul 23 2021 3:35 AM</t>
  </si>
  <si>
    <t>Great virtual conference</t>
  </si>
  <si>
    <t xml:space="preserve">Seeing Sorors I haven’t seen due to Covid </t>
  </si>
  <si>
    <t>Charlotte Williams</t>
  </si>
  <si>
    <t>cwilliamsnspdkinc@gmail.com</t>
  </si>
  <si>
    <t>1ECpX8KtHA0gUFus7At_tnBBJ6Ny9lRlx</t>
  </si>
  <si>
    <t>https://drive.google.com/file/d/1ECpX8KtHA0gUFus7At_tnBBJ6Ny9lRlx/view?usp=drivesdk</t>
  </si>
  <si>
    <t>Document successfully created; Document successfully merged; PDF created; Emails Sent: [To: cwilliamsnspdkinc@gmail.com]; Run via form trigger as conclaveannouncements@gmail.com; Timestamp: Jul 23 2021 3:36 AM</t>
  </si>
  <si>
    <t>None</t>
  </si>
  <si>
    <t xml:space="preserve">Teachers Lounge </t>
  </si>
  <si>
    <t>Adriane Studdard</t>
  </si>
  <si>
    <t>aastuddard@yahoo.com</t>
  </si>
  <si>
    <t>11wF4Q_0WdkkQJQp_XprsCl1FtuS5uMCM</t>
  </si>
  <si>
    <t>https://drive.google.com/file/d/11wF4Q_0WdkkQJQp_XprsCl1FtuS5uMCM/view?usp=drivesdk</t>
  </si>
  <si>
    <t>Document successfully created; Document successfully merged; PDF created; Emails Sent: [To: aastuddard@yahoo.com]; Run via form trigger as conclaveannouncements@gmail.com; Timestamp: Jul 23 2021 3:39 AM</t>
  </si>
  <si>
    <t>Everything was great!. probably needed more tech help during credentials. Need more rooms from credentials... Needed a HELP ME ROOM AVAILABLE at all times.. for less distractions and wasted time. ILL AND DECEASED names could have been on a PowerPoint and scrolled across the screen.  Two plenarys in one day was a lot!!! Delegates should  have been in one room to vote properly</t>
  </si>
  <si>
    <t xml:space="preserve">I love the opening ceremony with all the regional directors speaking and then the elderly giving permission to start. </t>
  </si>
  <si>
    <t>Carol Reed</t>
  </si>
  <si>
    <t>reed2028@gmail.com</t>
  </si>
  <si>
    <t>19tly-E2H3FE9ZNRTg07YgRqu8o-EQCw0</t>
  </si>
  <si>
    <t>https://drive.google.com/file/d/19tly-E2H3FE9ZNRTg07YgRqu8o-EQCw0/view?usp=drivesdk</t>
  </si>
  <si>
    <t>Document successfully created; Document successfully merged; PDF created; Emails Sent: [To: reed2028@gmail.com]; Run via form trigger as conclaveannouncements@gmail.com; Timestamp: Jul 23 2021 3:42 AM</t>
  </si>
  <si>
    <t>Pre Conclave Training was very helpful in preparing for the conference.</t>
  </si>
  <si>
    <t xml:space="preserve">98 Conclave was unique in the Virtual Whova format.  </t>
  </si>
  <si>
    <t>Saylia A Hammonds</t>
  </si>
  <si>
    <t>sayliah@gmail.com</t>
  </si>
  <si>
    <t>1uIg8jqmQxkb72RK1hVaoNbzyn9PD4csV</t>
  </si>
  <si>
    <t>https://drive.google.com/file/d/1uIg8jqmQxkb72RK1hVaoNbzyn9PD4csV/view?usp=drivesdk</t>
  </si>
  <si>
    <t>Document successfully created; Document successfully merged; PDF created; Emails Sent: [To: sayliah@gmail.com]; Run via form trigger as conclaveannouncements@gmail.com; Timestamp: Jul 23 2021 3:46 AM</t>
  </si>
  <si>
    <t xml:space="preserve">Plenary sessions Fri-Sunday </t>
  </si>
  <si>
    <t>Dr. Benita Jessup</t>
  </si>
  <si>
    <t>drbenitajessupnspdk@gmail.com</t>
  </si>
  <si>
    <t>1AwwDT_jz5R9QVqUPh1t9EyF72Rtvw_MB</t>
  </si>
  <si>
    <t>https://drive.google.com/file/d/1AwwDT_jz5R9QVqUPh1t9EyF72Rtvw_MB/view?usp=drivesdk</t>
  </si>
  <si>
    <t>Document successfully created; Document successfully merged; PDF created; Emails Sent: [To: drbenitajessupnspdk@gmail.com]; Run via form trigger as conclaveannouncements@gmail.com; Timestamp: Jul 23 2021 3:53 AM</t>
  </si>
  <si>
    <t>Allow your Tech Team to be more Engaged in helping!</t>
  </si>
  <si>
    <t>Jerrie A. Foster</t>
  </si>
  <si>
    <t>jerriejfstr@aol.com</t>
  </si>
  <si>
    <t>1zcPfmfjkpCNTTXncn9Q9YoUla1_SYl1V</t>
  </si>
  <si>
    <t>https://drive.google.com/file/d/1zcPfmfjkpCNTTXncn9Q9YoUla1_SYl1V/view?usp=drivesdk</t>
  </si>
  <si>
    <t>Document successfully created; Document successfully merged; PDF created; Emails Sent: [To: jerriejfstr@aol.com]; Run via form trigger as conclaveannouncements@gmail.com; Timestamp: Jul 23 2021 3:56 AM</t>
  </si>
  <si>
    <t xml:space="preserve">None </t>
  </si>
  <si>
    <t>Sisterly participation and presentations</t>
  </si>
  <si>
    <t>Janice Goines</t>
  </si>
  <si>
    <t>jegoines55@yahoo.com</t>
  </si>
  <si>
    <t>1gNaaZFCcI54RCMsfZjmuaVoiF_PuGlKb</t>
  </si>
  <si>
    <t>https://drive.google.com/file/d/1gNaaZFCcI54RCMsfZjmuaVoiF_PuGlKb/view?usp=drivesdk</t>
  </si>
  <si>
    <t>Document successfully created; Document successfully merged; PDF created; Emails Sent: [To: jegoines55@yahoo.com]; Run via form trigger as conclaveannouncements@gmail.com; Timestamp: Jul 23 2021 4:06 AM</t>
  </si>
  <si>
    <t>I enjoyed the conference very informative and look forward to the 100th Anniversary.</t>
  </si>
  <si>
    <t>The Supreme Basileus State of PDK Address</t>
  </si>
  <si>
    <t>Delois A. Dailey</t>
  </si>
  <si>
    <t>daileyda123@aol.com</t>
  </si>
  <si>
    <t>1zJzjnV-ZsNYPhj3kFR0kbtjpFCa7P6C3</t>
  </si>
  <si>
    <t>https://drive.google.com/file/d/1zJzjnV-ZsNYPhj3kFR0kbtjpFCa7P6C3/view?usp=drivesdk</t>
  </si>
  <si>
    <t>Document successfully created; Document successfully merged; PDF created; Emails Sent: [To: daileyda123@aol.com]; Run via form trigger as conclaveannouncements@gmail.com; Timestamp: Jul 23 2021 4:06 AM</t>
  </si>
  <si>
    <t xml:space="preserve">Love it </t>
  </si>
  <si>
    <t>All</t>
  </si>
  <si>
    <t>Isis McReynolds</t>
  </si>
  <si>
    <t>isismcreynolds@yahoo.com</t>
  </si>
  <si>
    <t>19p1gGzGojYykHGEvU0kIEVwalQn5akBL</t>
  </si>
  <si>
    <t>https://drive.google.com/file/d/19p1gGzGojYykHGEvU0kIEVwalQn5akBL/view?usp=drivesdk</t>
  </si>
  <si>
    <t>Document successfully created; Document successfully merged; PDF created; Emails Sent: [To: isismcreynolds@yahoo.com]; Run via form trigger as conclaveannouncements@gmail.com; Timestamp: Jul 23 2021 4:12 AM</t>
  </si>
  <si>
    <t>Paula Jones</t>
  </si>
  <si>
    <t>pones@prodigy.net</t>
  </si>
  <si>
    <t>1HJFZZcbm4va6R9jfV9ownuLk2e4rs_Jt</t>
  </si>
  <si>
    <t>https://drive.google.com/file/d/1HJFZZcbm4va6R9jfV9ownuLk2e4rs_Jt/view?usp=drivesdk</t>
  </si>
  <si>
    <t>Document successfully created; Document successfully merged; PDF created; Emails Sent: [To: pones@prodigy.net]; Run via form trigger as conclaveannouncements@gmail.com; Timestamp: Jul 23 2021 4:16 AM</t>
  </si>
  <si>
    <t>I thought Conclave was well planned, however it was difficult to attend to the business meeting after sitting in front of the computer for two days. I would have preferred to start the business sections earlier.</t>
  </si>
  <si>
    <t>After viewing the first video, I really understood and appreciated the video presentation. Being able to go back and watch some of them and to be able to take notes was great. At first I thought it would be boring to have so many video presentations, but it wa a great idea.</t>
  </si>
  <si>
    <t>11dlS9Gi35-i5qRlMuMVUZrMAxN2HqAs9</t>
  </si>
  <si>
    <t>https://drive.google.com/file/d/11dlS9Gi35-i5qRlMuMVUZrMAxN2HqAs9/view?usp=drivesdk</t>
  </si>
  <si>
    <t>Document successfully created; Document successfully merged; PDF created; Run via form trigger as conclaveannouncements@gmail.com; Timestamp: Jul 23 2021 4:22 AM</t>
  </si>
  <si>
    <t>The planning was evident.</t>
  </si>
  <si>
    <t>Stacey K. Abdul-Qawi</t>
  </si>
  <si>
    <t>sabdulqawi@gmail.com</t>
  </si>
  <si>
    <t>1TCR44lvW5fim2o57esn7AenhBaR-Hrqt</t>
  </si>
  <si>
    <t>https://drive.google.com/file/d/1TCR44lvW5fim2o57esn7AenhBaR-Hrqt/view?usp=drivesdk</t>
  </si>
  <si>
    <t>Document successfully created; Document successfully merged; PDF created; Emails Sent: [To: sabdulqawi@gmail.com]; Run via form trigger as conclaveannouncements@gmail.com; Timestamp: Jul 23 2021 4:23 AM</t>
  </si>
  <si>
    <t xml:space="preserve">Awesome </t>
  </si>
  <si>
    <t>Anthropos</t>
  </si>
  <si>
    <t>KENNIE MOSLEY</t>
  </si>
  <si>
    <t>revmoe123@gmail.com</t>
  </si>
  <si>
    <t>1O5Gp4NC5EbtMd8vi3yDuJf97pCf7NMxw</t>
  </si>
  <si>
    <t>https://drive.google.com/file/d/1O5Gp4NC5EbtMd8vi3yDuJf97pCf7NMxw/view?usp=drivesdk</t>
  </si>
  <si>
    <t>Document successfully created; Document successfully merged; PDF created; Emails Sent: [To: revmoe123@gmail.com]; Run via form trigger as conclaveannouncements@gmail.com; Timestamp: Jul 23 2021 4:46 AM</t>
  </si>
  <si>
    <t>I really enjoyed the virtual conclave. It was a true experience preconclave as well. Virtual works well for me.</t>
  </si>
  <si>
    <t>The opening ceremony and the workshops.</t>
  </si>
  <si>
    <t xml:space="preserve">Sherise Corrothers </t>
  </si>
  <si>
    <t>sherisecorrothers@yahoo.com</t>
  </si>
  <si>
    <t>1mCvA0UL8ADppiNf1HTlK9MaNKNe43tQR</t>
  </si>
  <si>
    <t>https://drive.google.com/file/d/1mCvA0UL8ADppiNf1HTlK9MaNKNe43tQR/view?usp=drivesdk</t>
  </si>
  <si>
    <t>Document successfully created; Document successfully merged; PDF created; Emails Sent: [To: sherisecorrothers@yahoo.com]; Run via form trigger as conclaveannouncements@gmail.com; Timestamp: Jul 23 2021 4:48 AM</t>
  </si>
  <si>
    <t xml:space="preserve">N/A </t>
  </si>
  <si>
    <t xml:space="preserve">Julia Barney </t>
  </si>
  <si>
    <t>BarneyJ@montclair.edu</t>
  </si>
  <si>
    <t>1LibG7KHRaaGJqH-nHytAnqUvRwprXUqt</t>
  </si>
  <si>
    <t>https://drive.google.com/file/d/1LibG7KHRaaGJqH-nHytAnqUvRwprXUqt/view?usp=drivesdk</t>
  </si>
  <si>
    <t>Document successfully created; Document successfully merged; PDF created; Emails Sent: [To: BarneyJ@montclair.edu]; Run via form trigger as conclaveannouncements@gmail.com; Timestamp: Jul 23 2021 4:53 AM</t>
  </si>
  <si>
    <t>If virtual, somethings can be cut out</t>
  </si>
  <si>
    <t>Learning we had a crest</t>
  </si>
  <si>
    <t>Martha S Butler</t>
  </si>
  <si>
    <t>mrs.marthabutler@yahoo.com</t>
  </si>
  <si>
    <t>1lMfTHVp4HaKtk_p5DDW6t6SmlrhYUOln</t>
  </si>
  <si>
    <t>https://drive.google.com/file/d/1lMfTHVp4HaKtk_p5DDW6t6SmlrhYUOln/view?usp=drivesdk</t>
  </si>
  <si>
    <t>Document successfully created; Document successfully merged; PDF created; Emails Sent: [To: mrs.marthabutler@yahoo.com]; Run via form trigger as conclaveannouncements@gmail.com; Timestamp: Jul 23 2021 4:56 AM</t>
  </si>
  <si>
    <t>A great job considering the technical problems. It was well organized and well attended. I am looking forward to the 100 anniversary conclave.</t>
  </si>
  <si>
    <t>Networking with Sorors and learning more about the Sorority.</t>
  </si>
  <si>
    <t xml:space="preserve">Berta Norwood </t>
  </si>
  <si>
    <t>bjnorwood4765@gmail.com</t>
  </si>
  <si>
    <t>1_HbByx0uXH_dpBHUnYsJEvoYY3_1edLM</t>
  </si>
  <si>
    <t>https://drive.google.com/file/d/1_HbByx0uXH_dpBHUnYsJEvoYY3_1edLM/view?usp=drivesdk</t>
  </si>
  <si>
    <t>Document successfully created; Document successfully merged; PDF created; Emails Sent: [To: bjnorwood4765@gmail.com]; Run via form trigger as conclaveannouncements@gmail.com; Timestamp: Jul 23 2021 5:01 AM</t>
  </si>
  <si>
    <t>Loved it! Very informative!</t>
  </si>
  <si>
    <t>Bonding with my Sorors kll</t>
  </si>
  <si>
    <t xml:space="preserve">Annissa Pinkney </t>
  </si>
  <si>
    <t>apinknee@yahoo.com</t>
  </si>
  <si>
    <t>1S6GR7-FAqvj9oIfpCtMm0_XDtQB8_Ucr</t>
  </si>
  <si>
    <t>https://drive.google.com/file/d/1S6GR7-FAqvj9oIfpCtMm0_XDtQB8_Ucr/view?usp=drivesdk</t>
  </si>
  <si>
    <t>Document successfully created; Document successfully merged; PDF created; Emails Sent: [To: apinknee@yahoo.com]; Run via form trigger as conclaveannouncements@gmail.com; Timestamp: Jul 23 2021 5:13 AM</t>
  </si>
  <si>
    <t>Overall, the conclave was informative, fun, and well executed. In the future, have an electronic platform for check-in where the participants will use a site to log in order to check in as opposed to doing it manually and using Sorors to check-in.</t>
  </si>
  <si>
    <t xml:space="preserve">The camaraderie of the Sorors. </t>
  </si>
  <si>
    <t>Dr. Shawn Renee Forman</t>
  </si>
  <si>
    <t>art4ursoul03@yahoo.com</t>
  </si>
  <si>
    <t>1psd63BWTdVS3p4R48dk5dE1uv_A0cJRJ</t>
  </si>
  <si>
    <t>https://drive.google.com/file/d/1psd63BWTdVS3p4R48dk5dE1uv_A0cJRJ/view?usp=drivesdk</t>
  </si>
  <si>
    <t>Document successfully created; Document successfully merged; PDF created; Emails Sent: [To: art4ursoul03@yahoo.com]; Run via form trigger as conclaveannouncements@gmail.com; Timestamp: Jul 23 2021 5:16 AM</t>
  </si>
  <si>
    <t>Pearlette Green</t>
  </si>
  <si>
    <t>pearlettegreen@yahoo.com</t>
  </si>
  <si>
    <t>1W0xJlUnP5tsA7KXSU4oFGpTtNimFr9MB</t>
  </si>
  <si>
    <t>https://drive.google.com/file/d/1W0xJlUnP5tsA7KXSU4oFGpTtNimFr9MB/view?usp=drivesdk</t>
  </si>
  <si>
    <t>Document successfully created; Document successfully merged; PDF created; Emails Sent: [To: pearlettegreen@yahoo.com]; Run via form trigger as conclaveannouncements@gmail.com; Timestamp: Jul 23 2021 5:20 AM</t>
  </si>
  <si>
    <t>Whova wasn’t easy to get into.</t>
  </si>
  <si>
    <t xml:space="preserve">Workshops </t>
  </si>
  <si>
    <t>Ladell P. Locke</t>
  </si>
  <si>
    <t>lockel11@bellsouth.net</t>
  </si>
  <si>
    <t>1WLyvhfplSwk_VqLDp2NP1p11pzFzDLYu</t>
  </si>
  <si>
    <t>https://drive.google.com/file/d/1WLyvhfplSwk_VqLDp2NP1p11pzFzDLYu/view?usp=drivesdk</t>
  </si>
  <si>
    <t>Document successfully created; Document successfully merged; PDF created; Emails Sent: [To: lockel11@bellsouth.net]; Run via form trigger as conclaveannouncements@gmail.com; Timestamp: Jul 23 2021 5:32 AM</t>
  </si>
  <si>
    <t xml:space="preserve">Being able to view it virtually as a new Basileus </t>
  </si>
  <si>
    <t>Eva K Thomas</t>
  </si>
  <si>
    <t>nspdkzzbasileus@gmail.com</t>
  </si>
  <si>
    <t>1k2qMRQjhDIrGFmoxe0cF0vyyHGwJhryt</t>
  </si>
  <si>
    <t>https://drive.google.com/file/d/1k2qMRQjhDIrGFmoxe0cF0vyyHGwJhryt/view?usp=drivesdk</t>
  </si>
  <si>
    <t>Document successfully created; Document successfully merged; PDF created; Emails Sent: [To: nspdkzzbasileus@gmail.com]; Run via form trigger as conclaveannouncements@gmail.com; Timestamp: Jul 23 2021 5:47 AM</t>
  </si>
  <si>
    <t>When given the choice to click ZOOM, the ZOOM format worked betterThe</t>
  </si>
  <si>
    <t>The sisterhood, since of togetherness, presentations</t>
  </si>
  <si>
    <t xml:space="preserve">Dr. Deborah Daniels </t>
  </si>
  <si>
    <t>angelsslptl@gmail.com</t>
  </si>
  <si>
    <t>1rvwH76OM_6x6u2iJW5LSrSlLsollrE4v</t>
  </si>
  <si>
    <t>https://drive.google.com/file/d/1rvwH76OM_6x6u2iJW5LSrSlLsollrE4v/view?usp=drivesdk</t>
  </si>
  <si>
    <t>Document successfully created; Document successfully merged; PDF created; Emails Sent: [To: angelsslptl@gmail.com]; Run via form trigger as conclaveannouncements@gmail.com; Timestamp: Jul 23 2021 5:51 AM</t>
  </si>
  <si>
    <t xml:space="preserve">More opportunities to connect with venders to get para. </t>
  </si>
  <si>
    <t xml:space="preserve">HBCU Event </t>
  </si>
  <si>
    <t xml:space="preserve">Chrissandra Mosby </t>
  </si>
  <si>
    <t>chrissymosby@yahoo.com</t>
  </si>
  <si>
    <t>1bsLVlFEbiWirRxke_2A9XbExD4fSjIEX</t>
  </si>
  <si>
    <t>https://drive.google.com/file/d/1bsLVlFEbiWirRxke_2A9XbExD4fSjIEX/view?usp=drivesdk</t>
  </si>
  <si>
    <t>Document successfully created; Document successfully merged; PDF created; Emails Sent: [To: chrissymosby@yahoo.com]; Run via form trigger as conclaveannouncements@gmail.com; Timestamp: Jul 23 2021 5:55 AM</t>
  </si>
  <si>
    <t>More opportunities for delegates to bring issues or ask questions</t>
  </si>
  <si>
    <t>The ability for working sorors to attend</t>
  </si>
  <si>
    <t>Melanie Alston-Balaputra</t>
  </si>
  <si>
    <t>alstonmel@aol.com</t>
  </si>
  <si>
    <t>1nvARRi6su3AmFrsHJ7jy2teleysq7EGm</t>
  </si>
  <si>
    <t>https://drive.google.com/file/d/1nvARRi6su3AmFrsHJ7jy2teleysq7EGm/view?usp=drivesdk</t>
  </si>
  <si>
    <t>Document successfully created; Document successfully merged; PDF created; Emails Sent: [To: alstonmel@aol.com]; Run via form trigger as conclaveannouncements@gmail.com; Timestamp: Jul 23 2021 5:59 AM</t>
  </si>
  <si>
    <t xml:space="preserve">The conclave was well planned out. My suggestion is thst there should be more workshops for Sorors who are administrators </t>
  </si>
  <si>
    <t xml:space="preserve">Learning protocols on the National level </t>
  </si>
  <si>
    <t xml:space="preserve">Monique Gamboa </t>
  </si>
  <si>
    <t>msgamboa0615@gmail.com</t>
  </si>
  <si>
    <t>1N1veZHzcIQ4GZz6cS8A_l12_gJj4Bs4_</t>
  </si>
  <si>
    <t>https://drive.google.com/file/d/1N1veZHzcIQ4GZz6cS8A_l12_gJj4Bs4_/view?usp=drivesdk</t>
  </si>
  <si>
    <t>Document successfully created; Document successfully merged; PDF created; Emails Sent: [To: msgamboa0615@gmail.com]; Run via form trigger as conclaveannouncements@gmail.com; Timestamp: Jul 23 2021 6:13 AM</t>
  </si>
  <si>
    <t>Credentials did not have enough time for the first clearance.</t>
  </si>
  <si>
    <t>Talking to and seeing my sororal.</t>
  </si>
  <si>
    <t xml:space="preserve">TerryAnnWood </t>
  </si>
  <si>
    <t>Bunny0049@aol.com</t>
  </si>
  <si>
    <t>16P7u7jEBfhcch1kr_SIQvUq0jjK0vf_Q</t>
  </si>
  <si>
    <t>https://drive.google.com/file/d/16P7u7jEBfhcch1kr_SIQvUq0jjK0vf_Q/view?usp=drivesdk</t>
  </si>
  <si>
    <t>Document successfully created; Document successfully merged; PDF created; Emails Sent: [To: Bunny0049@aol.com]; Run via form trigger as conclaveannouncements@gmail.com; Timestamp: Jul 23 2021 6:14 AM</t>
  </si>
  <si>
    <t>GoodExperience and great workshops</t>
  </si>
  <si>
    <t>Sisterhood</t>
  </si>
  <si>
    <t>Angela Clark Hall</t>
  </si>
  <si>
    <t>akapdk3@gmail.com</t>
  </si>
  <si>
    <t>1xwaUNnMuXHpyo4S--AiU6StapMFktOZd</t>
  </si>
  <si>
    <t>https://drive.google.com/file/d/1xwaUNnMuXHpyo4S--AiU6StapMFktOZd/view?usp=drivesdk</t>
  </si>
  <si>
    <t>Document successfully created; Document successfully merged; PDF created; Emails Sent: [To: akapdk3@gmail.com]; Run via form trigger as conclaveannouncements@gmail.com; Timestamp: Jul 23 2021 6:19 AM</t>
  </si>
  <si>
    <t xml:space="preserve">The workshops </t>
  </si>
  <si>
    <t xml:space="preserve">Tawanna Prophet Brinkley </t>
  </si>
  <si>
    <t>tawanna.prophet@gmail.com</t>
  </si>
  <si>
    <t>12WRNR1OY3MvNus-P4j4o6jyGw2VNNX59</t>
  </si>
  <si>
    <t>https://drive.google.com/file/d/12WRNR1OY3MvNus-P4j4o6jyGw2VNNX59/view?usp=drivesdk</t>
  </si>
  <si>
    <t>Document successfully created; Document successfully merged; PDF created; Emails Sent: [To: tawanna.prophet@gmail.com]; Run via form trigger as conclaveannouncements@gmail.com; Timestamp: Jul 23 2021 6:32 AM</t>
  </si>
  <si>
    <t>There was a lot. Perhaps too much going on.</t>
  </si>
  <si>
    <t>Participating in Plenary Sessions, workshops, and other added activities.</t>
  </si>
  <si>
    <t>Patricia Whitney</t>
  </si>
  <si>
    <t>ardleapat@gmail.com</t>
  </si>
  <si>
    <t>1a1P-36BGpojnRHJYEhtc71GS4USQ29gI</t>
  </si>
  <si>
    <t>https://drive.google.com/file/d/1a1P-36BGpojnRHJYEhtc71GS4USQ29gI/view?usp=drivesdk</t>
  </si>
  <si>
    <t>Document successfully created; Document successfully merged; PDF created; Emails Sent: [To: ardleapat@gmail.com]; Run via form trigger as conclaveannouncements@gmail.com; Timestamp: Jul 23 2021 6:45 AM</t>
  </si>
  <si>
    <t xml:space="preserve">        Excellent program features such as the opening session, Public Meeting, Citation Award, Community  Service Award, creative presentation and preview of the 100th Anniversary, Honorary Membership presentation the 100th</t>
  </si>
  <si>
    <t>That the vision of eight young educators in their late teens has grown into a vibrant, multivaceted organization of outstanding educators addressing the challenges of the 21st century in a bold way. Examples are the number of new programs and initiatives developed during the past four years, civic involvement, sorority publications that provide professional development and financial support for our national and international projects</t>
  </si>
  <si>
    <t>Lillian Lancaster</t>
  </si>
  <si>
    <t>lancasterlw@aol.com</t>
  </si>
  <si>
    <t>1XmZujbuipVmoorX2k-NZ8wAp8yoRcS1S</t>
  </si>
  <si>
    <t>https://drive.google.com/file/d/1XmZujbuipVmoorX2k-NZ8wAp8yoRcS1S/view?usp=drivesdk</t>
  </si>
  <si>
    <t>Document successfully created; Document successfully merged; PDF created; Emails Sent: [To: lancasterlw@aol.com]; Run via form trigger as conclaveannouncements@gmail.com; Timestamp: Jul 23 2021 6:46 AM</t>
  </si>
  <si>
    <t>This was absolutey amazing!</t>
  </si>
  <si>
    <t>The sororal workshops and the Calla Lily program</t>
  </si>
  <si>
    <t>Jawharah Muhammad</t>
  </si>
  <si>
    <t>MuhammadMiss@yahoo.com</t>
  </si>
  <si>
    <t>1CTwxFFkJ0nDKS97FKuFc8EcU7s1oW-we</t>
  </si>
  <si>
    <t>https://drive.google.com/file/d/1CTwxFFkJ0nDKS97FKuFc8EcU7s1oW-we/view?usp=drivesdk</t>
  </si>
  <si>
    <t>Document successfully created; Document successfully merged; PDF created; Emails Sent: [To: MuhammadMiss@yahoo.com]; Run via form trigger as conclaveannouncements@gmail.com; Timestamp: Jul 23 2021 6:48 AM</t>
  </si>
  <si>
    <t xml:space="preserve">Technically issues were consistent </t>
  </si>
  <si>
    <t>Calli Lilly</t>
  </si>
  <si>
    <t>Evelyn Jemmott-Jackson</t>
  </si>
  <si>
    <t>jacksonevelyn564@fmail.com</t>
  </si>
  <si>
    <t>1ZveGPWyu7bm439opIFtgoJ7reiv0HWde</t>
  </si>
  <si>
    <t>https://drive.google.com/file/d/1ZveGPWyu7bm439opIFtgoJ7reiv0HWde/view?usp=drivesdk</t>
  </si>
  <si>
    <t>Document successfully created; Document successfully merged; PDF created; Emails Sent: [To: jacksonevelyn564@fmail.com]; Run via form trigger as conclaveannouncements@gmail.com; Timestamp: Jul 23 2021 6:49 AM</t>
  </si>
  <si>
    <t xml:space="preserve">There should be more sororal training/workshops, for membership. </t>
  </si>
  <si>
    <t xml:space="preserve">The state of the organization from the Supreme Basileus. </t>
  </si>
  <si>
    <t>Curtisha Wilson</t>
  </si>
  <si>
    <t>1KYD3Uzl1cjkwQZ9tAIUGApbEslKG2k9z</t>
  </si>
  <si>
    <t>https://drive.google.com/file/d/1KYD3Uzl1cjkwQZ9tAIUGApbEslKG2k9z/view?usp=drivesdk</t>
  </si>
  <si>
    <t>Document successfully created; Document successfully merged; PDF created; Run via form trigger as conclaveannouncements@gmail.com; Timestamp: Jul 23 2021 7:03 AM</t>
  </si>
  <si>
    <t xml:space="preserve">Vital issues </t>
  </si>
  <si>
    <t>Yvonne C Turner</t>
  </si>
  <si>
    <t>yturner1852@gmail.com</t>
  </si>
  <si>
    <t>1uMhJk4Qpwy6L78bT-Qzuha2bbiSJPUXj</t>
  </si>
  <si>
    <t>https://drive.google.com/file/d/1uMhJk4Qpwy6L78bT-Qzuha2bbiSJPUXj/view?usp=drivesdk</t>
  </si>
  <si>
    <t>Document successfully created; Document successfully merged; PDF created; Emails Sent: [To: yturner1852@gmail.com]; Run via form trigger as conclaveannouncements@gmail.com; Timestamp: Jul 23 2021 7:10 AM</t>
  </si>
  <si>
    <t>Soror Shirley A. Willis</t>
  </si>
  <si>
    <t>All Activities were great.</t>
  </si>
  <si>
    <t>1ODbE_JNtIiPXPuKZzvHvjiUuQxEn3C1T</t>
  </si>
  <si>
    <t>https://drive.google.com/file/d/1ODbE_JNtIiPXPuKZzvHvjiUuQxEn3C1T/view?usp=drivesdk</t>
  </si>
  <si>
    <t>Document successfully created; Document successfully merged; PDF created; Run via form trigger as conclaveannouncements@gmail.com; Timestamp: Jul 23 2021 7:14 AM</t>
  </si>
  <si>
    <t>Great</t>
  </si>
  <si>
    <t>Claudette Lehew</t>
  </si>
  <si>
    <t>chlehew@gmail.com</t>
  </si>
  <si>
    <t>1O1YoZN6k614Ml_8ISEigabdWsQxD3CBq</t>
  </si>
  <si>
    <t>https://drive.google.com/file/d/1O1YoZN6k614Ml_8ISEigabdWsQxD3CBq/view?usp=drivesdk</t>
  </si>
  <si>
    <t>Document successfully created; Document successfully merged; PDF created; Emails Sent: [To: chlehew@gmail.com]; Run via form trigger as conclaveannouncements@gmail.com; Timestamp: Jul 23 2021 7:14 AM</t>
  </si>
  <si>
    <t>Overall a few tech glitches which cause me to miss some sessions.</t>
  </si>
  <si>
    <t>Communication via Whova with other Sorors and sharing ideas.</t>
  </si>
  <si>
    <t xml:space="preserve">Soror Joan Washington </t>
  </si>
  <si>
    <t>shocked525@sbcglobal.net</t>
  </si>
  <si>
    <t>1MnJq68drU-wHt_lYjKFNK7IaH4vE7Eax</t>
  </si>
  <si>
    <t>https://drive.google.com/file/d/1MnJq68drU-wHt_lYjKFNK7IaH4vE7Eax/view?usp=drivesdk</t>
  </si>
  <si>
    <t>Document successfully created; Document successfully merged; PDF created; Emails Sent: [To: shocked525@sbcglobal.net]; Run via form trigger as conclaveannouncements@gmail.com; Timestamp: Jul 23 2021 7:15 AM</t>
  </si>
  <si>
    <t>Please offer virtual AND in person choices in the future.  Several members are aging and can’t travel</t>
  </si>
  <si>
    <t>The whole experience</t>
  </si>
  <si>
    <t>Yvonne Johnson</t>
  </si>
  <si>
    <t>yvonnejohnson43@yahoo.com</t>
  </si>
  <si>
    <t>1nE0CpKMvSrgMIr_a4u3wfiPusvlFtySO</t>
  </si>
  <si>
    <t>https://drive.google.com/file/d/1nE0CpKMvSrgMIr_a4u3wfiPusvlFtySO/view?usp=drivesdk</t>
  </si>
  <si>
    <t>Document successfully created; Document successfully merged; PDF created; Emails Sent: [To: yvonnejohnson43@yahoo.com]; Run via form trigger as conclaveannouncements@gmail.com; Timestamp: Jul 23 2021 7:21 AM</t>
  </si>
  <si>
    <t xml:space="preserve">I learned to have patience, as things may not work out as planned. </t>
  </si>
  <si>
    <t>The workshops and Gala</t>
  </si>
  <si>
    <t>Mary Woods</t>
  </si>
  <si>
    <t>drmaryfwoods@gmail.com</t>
  </si>
  <si>
    <t>15L7tLnNJodGWZ8KOt9fOMFuuORNbN42N</t>
  </si>
  <si>
    <t>https://drive.google.com/file/d/15L7tLnNJodGWZ8KOt9fOMFuuORNbN42N/view?usp=drivesdk</t>
  </si>
  <si>
    <t>Document successfully created; Document successfully merged; PDF created; Emails Sent: [To: drmaryfwoods@gmail.com]; Run via form trigger as conclaveannouncements@gmail.com; Timestamp: Jul 23 2021 7:27 AM</t>
  </si>
  <si>
    <t>Positive</t>
  </si>
  <si>
    <t>The number of Sorors participating</t>
  </si>
  <si>
    <t>Tamara Taliaferro</t>
  </si>
  <si>
    <t>tamara8084@gmail.com</t>
  </si>
  <si>
    <t>1POHQ4RfBW5tg9iY1qkYgVLoO9Y3wyoe2</t>
  </si>
  <si>
    <t>https://drive.google.com/file/d/1POHQ4RfBW5tg9iY1qkYgVLoO9Y3wyoe2/view?usp=drivesdk</t>
  </si>
  <si>
    <t>Document successfully created; Document successfully merged; PDF created; Emails Sent: [To: tamara8084@gmail.com]; Run via form trigger as conclaveannouncements@gmail.com; Timestamp: Jul 23 2021 7:34 AM</t>
  </si>
  <si>
    <t>Consider using the Whova app in Orlando even though we will be face to face.</t>
  </si>
  <si>
    <t>Networking and meeting new sorors</t>
  </si>
  <si>
    <t>Deirdra Johnson</t>
  </si>
  <si>
    <t>deirdrarenee@gmail.com</t>
  </si>
  <si>
    <t>1nJz8VV4i4ojyg1ax-a8I-ZJvfIpgxL8b</t>
  </si>
  <si>
    <t>https://drive.google.com/file/d/1nJz8VV4i4ojyg1ax-a8I-ZJvfIpgxL8b/view?usp=drivesdk</t>
  </si>
  <si>
    <t>Document successfully created; Document successfully merged; PDF created; Emails Sent: [To: deirdrarenee@gmail.com]; Run via form trigger as conclaveannouncements@gmail.com; Timestamp: Jul 23 2021 7:50 AM</t>
  </si>
  <si>
    <t>The hybrid model</t>
  </si>
  <si>
    <t>Robbie Harris</t>
  </si>
  <si>
    <t>rharris38105@icloud.com</t>
  </si>
  <si>
    <t>1cQwKQAQeulWL7RkS_FjElHkSGeQf4tgE</t>
  </si>
  <si>
    <t>https://drive.google.com/file/d/1cQwKQAQeulWL7RkS_FjElHkSGeQf4tgE/view?usp=drivesdk</t>
  </si>
  <si>
    <t>Document successfully created; Document successfully merged; PDF created; Emails Sent: [To: rharris38105@icloud.com]; Run via form trigger as conclaveannouncements@gmail.com; Timestamp: Jul 23 2021 7:57 AM</t>
  </si>
  <si>
    <t>Having this conclave as virtual did have it’s problems, but next time hopefully Conclave will be in-person.</t>
  </si>
  <si>
    <t>The workshops, the HBCU gala celebration was terrific. The virtual issues very informative and the plenary I, II, III sessions were always important part of the event. The Whova app was the best! It allowed Sorors to communicate with each other which at an in person conference there would be that opportunity to converse with so many at one time.  Posting pictures</t>
  </si>
  <si>
    <t>Alyce Petty</t>
  </si>
  <si>
    <t>mariepetty@yahoo.com</t>
  </si>
  <si>
    <t>1M_cfKaJmaVqDwaAMPLN3p8illkaCDBjf</t>
  </si>
  <si>
    <t>https://drive.google.com/file/d/1M_cfKaJmaVqDwaAMPLN3p8illkaCDBjf/view?usp=drivesdk</t>
  </si>
  <si>
    <t>Document successfully created; Document successfully merged; PDF created; Emails Sent: [To: mariepetty@yahoo.com]; Run via form trigger as conclaveannouncements@gmail.com; Timestamp: Jul 23 2021 8:01 AM</t>
  </si>
  <si>
    <t xml:space="preserve">Continue the weeklong training again ad you did this time.  However at times it wzs over whelming. I wzs disappointed that my computet svreen weny blank for wirkshop service. Also very disappointed I wzs not able to attend a Paint n Sip. </t>
  </si>
  <si>
    <t xml:space="preserve">Sorority Workshops. Really great information was given from workshops I attended. Becausr itvwas birtial, I was able to talk with more Sorors  crom the other regions. Slso nice not yo carry all those papers &amp; books. </t>
  </si>
  <si>
    <t xml:space="preserve">Phyllis L Valentine </t>
  </si>
  <si>
    <t>valslpl@verizon.net</t>
  </si>
  <si>
    <t>1mo09yeKrEku4uYgFsrvelghDUVg8NT21</t>
  </si>
  <si>
    <t>https://drive.google.com/file/d/1mo09yeKrEku4uYgFsrvelghDUVg8NT21/view?usp=drivesdk</t>
  </si>
  <si>
    <t>Document successfully created; Document successfully merged; PDF created; Emails Sent: [To: valslpl@verizon.net]; Run via form trigger as conclaveannouncements@gmail.com; Timestamp: Jul 23 2021 8:04 AM</t>
  </si>
  <si>
    <t xml:space="preserve">Outstanding </t>
  </si>
  <si>
    <t xml:space="preserve">Supreme Basileus speeches and workshops </t>
  </si>
  <si>
    <t>Queen Malone</t>
  </si>
  <si>
    <t>qemalone6@gmail.com</t>
  </si>
  <si>
    <t>19qOWMaNyHsKdyk7PggjLZlHsr6bR2XEx</t>
  </si>
  <si>
    <t>https://drive.google.com/file/d/19qOWMaNyHsKdyk7PggjLZlHsr6bR2XEx/view?usp=drivesdk</t>
  </si>
  <si>
    <t>Document successfully created; Document successfully merged; PDF created; Emails Sent: [To: qemalone6@gmail.com]; Run via form trigger as conclaveannouncements@gmail.com; Timestamp: Jul 23 2021 8:04 AM</t>
  </si>
  <si>
    <t>I cimmend the efforts by the organizers. I will welcome being able to attend in person.</t>
  </si>
  <si>
    <t xml:space="preserve">Networking </t>
  </si>
  <si>
    <t>Andrea Hamilton</t>
  </si>
  <si>
    <t>nspdkandreahamilton@gmail.com</t>
  </si>
  <si>
    <t>1BapJmIjp-0eIWnk1WTiqWYsEy9BFaJJx</t>
  </si>
  <si>
    <t>https://drive.google.com/file/d/1BapJmIjp-0eIWnk1WTiqWYsEy9BFaJJx/view?usp=drivesdk</t>
  </si>
  <si>
    <t>Document successfully created; Document successfully merged; PDF created; Emails Sent: [To: nspdkandreahamilton@gmail.com]; Run via form trigger as conclaveannouncements@gmail.com; Timestamp: Jul 23 2021 8:05 AM</t>
  </si>
  <si>
    <t>Very Good</t>
  </si>
  <si>
    <t>Joyce Williams</t>
  </si>
  <si>
    <t>nspdkchiefkrinon@gmail.com</t>
  </si>
  <si>
    <t>1FQjrELomSP7ln2ednuLEXN8YUs2xDz6F</t>
  </si>
  <si>
    <t>https://drive.google.com/file/d/1FQjrELomSP7ln2ednuLEXN8YUs2xDz6F/view?usp=drivesdk</t>
  </si>
  <si>
    <t>Document successfully created; Document successfully merged; PDF created; Emails Sent: [To: nspdkchiefkrinon@gmail.com]; Run via form trigger as conclaveannouncements@gmail.com; Timestamp: Jul 23 2021 8:05 AM</t>
  </si>
  <si>
    <t xml:space="preserve">It was good. </t>
  </si>
  <si>
    <t xml:space="preserve">Seeing how the officers functions. </t>
  </si>
  <si>
    <t>Vashti N. Burke</t>
  </si>
  <si>
    <t>Mus1callily21@gmail.com</t>
  </si>
  <si>
    <t>1KTHiJjelPXyJxwpiGuF1mzFyN2dECqgq</t>
  </si>
  <si>
    <t>https://drive.google.com/file/d/1KTHiJjelPXyJxwpiGuF1mzFyN2dECqgq/view?usp=drivesdk</t>
  </si>
  <si>
    <t>Document successfully created; Document successfully merged; PDF created; Emails Sent: [To: Mus1callily21@gmail.com]; Run via form trigger as conclaveannouncements@gmail.com; Timestamp: Jul 23 2021 8:05 AM</t>
  </si>
  <si>
    <t xml:space="preserve">The organization was poor. I wasn't able to attend workshops due to confusion. The founders "speaking" was unnerving &amp; disrespectful. I was very disappointed. </t>
  </si>
  <si>
    <t xml:space="preserve">I found the entire experience disappointing. This way my first conclave. </t>
  </si>
  <si>
    <t>Monica Richards</t>
  </si>
  <si>
    <t>richards.monica@gmail.com</t>
  </si>
  <si>
    <t>1pf5GzLjoFhNnEkzwbok-GDCdePYoyC-o</t>
  </si>
  <si>
    <t>https://drive.google.com/file/d/1pf5GzLjoFhNnEkzwbok-GDCdePYoyC-o/view?usp=drivesdk</t>
  </si>
  <si>
    <t>Document successfully created; Document successfully merged; PDF created; Emails Sent: [To: richards.monica@gmail.com]; Run via form trigger as conclaveannouncements@gmail.com; Timestamp: Jul 23 2021 8:10 AM</t>
  </si>
  <si>
    <t xml:space="preserve">Registration check in needed to be better organized using electronic process rather than manually calling names over Zoom;Needed more cohesive planning for plenary sessions; </t>
  </si>
  <si>
    <t>Evening with the Anthropos; networking with sorors</t>
  </si>
  <si>
    <t>1vXl1H08q-mMoFDnv482KcWvZItp6v9PI</t>
  </si>
  <si>
    <t>https://drive.google.com/file/d/1vXl1H08q-mMoFDnv482KcWvZItp6v9PI/view?usp=drivesdk</t>
  </si>
  <si>
    <t>Document successfully created; Document successfully merged; PDF created; Run via form trigger as conclaveannouncements@gmail.com; Timestamp: Jul 23 2021 8:11 AM</t>
  </si>
  <si>
    <t>The technology was the key thing in this conclave being a success! Great Job Tech team. This being the first virtual conclave ever I think it was a success. In the future hopefully we will have in person conferences. There was a lot of information gained by this virtual conclave so hopefully if ever have to go virtual again a lot of notes were taken.</t>
  </si>
  <si>
    <t>All of the events were great. The HBCU gala had a great time there. The workshops were great too. Calla lily session was great. The Whova app was the special app that kept Sorors in touch with each other. I would never have been able to talk or discuss ask questions of so many Sorors at one time. Whova app was the connecting links through out the Conclave.</t>
  </si>
  <si>
    <t>1SCfJlRnDtMNDHjfzTkIZSyD1Dpkw1YM_</t>
  </si>
  <si>
    <t>https://drive.google.com/file/d/1SCfJlRnDtMNDHjfzTkIZSyD1Dpkw1YM_/view?usp=drivesdk</t>
  </si>
  <si>
    <t>Document successfully created; Document successfully merged; PDF created; Emails Sent: [To: mariepetty@yahoo.com]; Run via form trigger as conclaveannouncements@gmail.com; Timestamp: Jul 23 2021 8:15 AM</t>
  </si>
  <si>
    <t xml:space="preserve">Please improve registration check in </t>
  </si>
  <si>
    <t xml:space="preserve"> Networking</t>
  </si>
  <si>
    <t>Onitta Anderson-Parker</t>
  </si>
  <si>
    <t>BLUEOPULENCE@gmail.com</t>
  </si>
  <si>
    <t>1xwRlzRngeU-DrLkqtbtTY1TDC5cgTzVk</t>
  </si>
  <si>
    <t>https://drive.google.com/file/d/1xwRlzRngeU-DrLkqtbtTY1TDC5cgTzVk/view?usp=drivesdk</t>
  </si>
  <si>
    <t>Document successfully created; Document successfully merged; PDF created; Emails Sent: [To: BLUEOPULENCE@gmail.com]; Run via form trigger as conclaveannouncements@gmail.com; Timestamp: Jul 23 2021 8:15 AM</t>
  </si>
  <si>
    <t xml:space="preserve">It was an very informative conclave and the sisterhood formed was outstanding. </t>
  </si>
  <si>
    <t xml:space="preserve">Vital issues, public meeting worship </t>
  </si>
  <si>
    <t xml:space="preserve">Teresa Moody-Butler </t>
  </si>
  <si>
    <t>michiganac@comcast.net</t>
  </si>
  <si>
    <t>1qoNYFHQz1zx8Yihc8QQRfuUShvjPhp7G</t>
  </si>
  <si>
    <t>https://drive.google.com/file/d/1qoNYFHQz1zx8Yihc8QQRfuUShvjPhp7G/view?usp=drivesdk</t>
  </si>
  <si>
    <t>Document successfully created; Document successfully merged; PDF created; Emails Sent: [To: michiganac@comcast.net]; Run via form trigger as conclaveannouncements@gmail.com; Timestamp: Jul 23 2021 8:16 AM</t>
  </si>
  <si>
    <t>We need more time for professional workshops</t>
  </si>
  <si>
    <t>Carolyn Pinckney</t>
  </si>
  <si>
    <t>cnpteach@aol.com</t>
  </si>
  <si>
    <t>15pllKWVjjGYgDXTCT8KiIoKYO1sPWqvA</t>
  </si>
  <si>
    <t>https://drive.google.com/file/d/15pllKWVjjGYgDXTCT8KiIoKYO1sPWqvA/view?usp=drivesdk</t>
  </si>
  <si>
    <t>Document successfully created; Document successfully merged; PDF created; Emails Sent: [To: cnpteach@aol.com]; Run via form trigger as conclaveannouncements@gmail.com; Timestamp: Jul 23 2021 8:17 AM</t>
  </si>
  <si>
    <t>No, everything went smoothly</t>
  </si>
  <si>
    <t xml:space="preserve">Being able to still gather despite the circumstances </t>
  </si>
  <si>
    <t>Michelle Washington</t>
  </si>
  <si>
    <t>washteacher@sbcglobal.net</t>
  </si>
  <si>
    <t>1lTInpM36CrinjhXH7mgd2O3_zNgheXoZ</t>
  </si>
  <si>
    <t>https://drive.google.com/file/d/1lTInpM36CrinjhXH7mgd2O3_zNgheXoZ/view?usp=drivesdk</t>
  </si>
  <si>
    <t>Document successfully created; Document successfully merged; PDF created; Emails Sent: [To: washteacher@sbcglobal.net]; Run via form trigger as conclaveannouncements@gmail.com; Timestamp: Jul 23 2021 8:17 AM</t>
  </si>
  <si>
    <t>Whova App had a lot of glitches  at the beginning of the conference .</t>
  </si>
  <si>
    <t xml:space="preserve">My most valuable aspect of the conference was  hearing  our Supreme Basileus speak and  give her words of wisdom and how she took charge of the meeting with dignity and poise.  She was truly our commander and chief. </t>
  </si>
  <si>
    <t>Demona Reed</t>
  </si>
  <si>
    <t>demonareed54@yahoo.com</t>
  </si>
  <si>
    <t>1tQlNCGRe5ERGkRgF_o4yLsEO-XQQye1w</t>
  </si>
  <si>
    <t>https://drive.google.com/file/d/1tQlNCGRe5ERGkRgF_o4yLsEO-XQQye1w/view?usp=drivesdk</t>
  </si>
  <si>
    <t>Document successfully created; Document successfully merged; PDF created; Emails Sent: [To: demonareed54@yahoo.com]; Run via form trigger as conclaveannouncements@gmail.com; Timestamp: Jul 23 2021 8:17 AM</t>
  </si>
  <si>
    <t>Everything was great!</t>
  </si>
  <si>
    <t xml:space="preserve"> plenary sessions</t>
  </si>
  <si>
    <t>Dianna Weatherspoon Bey</t>
  </si>
  <si>
    <t>dwbey69@yahoo.com</t>
  </si>
  <si>
    <t>1miT26YeG9_5b1jGFSunpHAAlregR2TLd</t>
  </si>
  <si>
    <t>https://drive.google.com/file/d/1miT26YeG9_5b1jGFSunpHAAlregR2TLd/view?usp=drivesdk</t>
  </si>
  <si>
    <t>Document successfully created; Document successfully merged; PDF created; Emails Sent: [To: dwbey69@yahoo.com]; Run via form trigger as conclaveannouncements@gmail.com; Timestamp: Jul 23 2021 8:19 AM</t>
  </si>
  <si>
    <t xml:space="preserve">None, but technology glitches are common. </t>
  </si>
  <si>
    <t>Vital Issues presentations were informative and relevant.</t>
  </si>
  <si>
    <t>Allie Harrison Harrison</t>
  </si>
  <si>
    <t>harrisonbelle@gmail.com</t>
  </si>
  <si>
    <t>18NyN5Fk8d0KaxuENobNmJPiXs-zlGm2O</t>
  </si>
  <si>
    <t>https://drive.google.com/file/d/18NyN5Fk8d0KaxuENobNmJPiXs-zlGm2O/view?usp=drivesdk</t>
  </si>
  <si>
    <t>Document successfully created; Document successfully merged; PDF created; Emails Sent: [To: harrisonbelle@gmail.com]; Run via form trigger as conclaveannouncements@gmail.com; Timestamp: Jul 23 2021 8:20 AM</t>
  </si>
  <si>
    <t>Great Job!</t>
  </si>
  <si>
    <t>Fellowship and Networking</t>
  </si>
  <si>
    <t>Tia S. Giles</t>
  </si>
  <si>
    <t>tgiles80@hotmail.com</t>
  </si>
  <si>
    <t>1vw9gkuzW0hSyC0fW7HosaCuIQvTGDfbK</t>
  </si>
  <si>
    <t>https://drive.google.com/file/d/1vw9gkuzW0hSyC0fW7HosaCuIQvTGDfbK/view?usp=drivesdk</t>
  </si>
  <si>
    <t>Document successfully created; Document successfully merged; PDF created; Emails Sent: [To: tgiles80@hotmail.com]; Run via form trigger as conclaveannouncements@gmail.com; Timestamp: Jul 23 2021 8:21 AM</t>
  </si>
  <si>
    <t>Vital Issues were relevant.</t>
  </si>
  <si>
    <t>1AhPitlOYChhxHnUlU4Z-x89nJCtVy2gU</t>
  </si>
  <si>
    <t>https://drive.google.com/file/d/1AhPitlOYChhxHnUlU4Z-x89nJCtVy2gU/view?usp=drivesdk</t>
  </si>
  <si>
    <t>Document successfully created; Document successfully merged; PDF created; Emails Sent: [To: harrisonbelle@gmail.com]; Run via form trigger as conclaveannouncements@gmail.com; Timestamp: Jul 23 2021 8:25 AM</t>
  </si>
  <si>
    <t>I was very pleased with the Conclave. Looking forward to meeting in person.</t>
  </si>
  <si>
    <t xml:space="preserve">The different sessions </t>
  </si>
  <si>
    <t>Shelia Foy</t>
  </si>
  <si>
    <t>sheliafoy396@yahoo.com</t>
  </si>
  <si>
    <t>1GDh5sAgDtZRriNRhN3S8_neTps22G1tD</t>
  </si>
  <si>
    <t>https://drive.google.com/file/d/1GDh5sAgDtZRriNRhN3S8_neTps22G1tD/view?usp=drivesdk</t>
  </si>
  <si>
    <t>Document successfully created; Document successfully merged; PDF created; Emails Sent: [To: sheliafoy396@yahoo.com]; Run via form trigger as conclaveannouncements@gmail.com; Timestamp: Jul 23 2021 8:29 AM</t>
  </si>
  <si>
    <t>It was good.</t>
  </si>
  <si>
    <t>The workshop.</t>
  </si>
  <si>
    <t>Glennie Culliver</t>
  </si>
  <si>
    <t>gculliver@hotmail.com</t>
  </si>
  <si>
    <t>1ghSs7PNd8uev7J3qEEbflnmEkIYpIZiS</t>
  </si>
  <si>
    <t>https://drive.google.com/file/d/1ghSs7PNd8uev7J3qEEbflnmEkIYpIZiS/view?usp=drivesdk</t>
  </si>
  <si>
    <t>Document successfully created; Document successfully merged; PDF created; Emails Sent: [To: gculliver@hotmail.com]; Run via form trigger as conclaveannouncements@gmail.com; Timestamp: Jul 23 2021 8:32 AM</t>
  </si>
  <si>
    <t>.</t>
  </si>
  <si>
    <t>Digital access to everything.</t>
  </si>
  <si>
    <t xml:space="preserve"> Nkenge Mayfield</t>
  </si>
  <si>
    <t>nspdk2012@gmail.com</t>
  </si>
  <si>
    <t>1BmOh4ydIO7Phj_QDr2dWNhpaJpBes97v</t>
  </si>
  <si>
    <t>https://drive.google.com/file/d/1BmOh4ydIO7Phj_QDr2dWNhpaJpBes97v/view?usp=drivesdk</t>
  </si>
  <si>
    <t>Document successfully created; Document successfully merged; PDF created; Emails Sent: [To: nspdk2012@gmail.com]; Run via form trigger as conclaveannouncements@gmail.com; Timestamp: Jul 23 2021 8:34 AM</t>
  </si>
  <si>
    <t>I had difficulty getting in workshops.</t>
  </si>
  <si>
    <t xml:space="preserve">The conclave was virtual and seeing sorors. </t>
  </si>
  <si>
    <t>1OO2WFmBiTjndAX660Ze1Y6Yr0W3JiN65</t>
  </si>
  <si>
    <t>https://drive.google.com/file/d/1OO2WFmBiTjndAX660Ze1Y6Yr0W3JiN65/view?usp=drivesdk</t>
  </si>
  <si>
    <t>Document successfully created; Document successfully merged; PDF created; Run via form trigger as conclaveannouncements@gmail.com; Timestamp: Jul 23 2021 8:34 AM</t>
  </si>
  <si>
    <t>Continue to use WHOVA APP</t>
  </si>
  <si>
    <t>Ability to communicate with Sorors on so many different topics</t>
  </si>
  <si>
    <t xml:space="preserve">Devolia Hill </t>
  </si>
  <si>
    <t>mhillwhite@yahoo.com</t>
  </si>
  <si>
    <t>1juFZEKFy37PFpl9fhtmHzK40X-JDWos9</t>
  </si>
  <si>
    <t>https://drive.google.com/file/d/1juFZEKFy37PFpl9fhtmHzK40X-JDWos9/view?usp=drivesdk</t>
  </si>
  <si>
    <t>Document successfully created; Document successfully merged; PDF created; Emails Sent: [To: mhillwhite@yahoo.com]; Run via form trigger as conclaveannouncements@gmail.com; Timestamp: Jul 23 2021 8:34 AM</t>
  </si>
  <si>
    <t>The Conclave was excellent.  I really enjoyed it.  What a special way to send Dr.Carter off.</t>
  </si>
  <si>
    <t>Being able to see the love and joy on my sisters' faces.  Best thing without being in person.</t>
  </si>
  <si>
    <t>Cathleen Snyder</t>
  </si>
  <si>
    <t>cathleensnyder81@gmail.com</t>
  </si>
  <si>
    <t>1K9jopscRXnmf7mF6LWDr8j7wUD5qSilS</t>
  </si>
  <si>
    <t>https://drive.google.com/file/d/1K9jopscRXnmf7mF6LWDr8j7wUD5qSilS/view?usp=drivesdk</t>
  </si>
  <si>
    <t>Document successfully created; Document successfully merged; PDF created; Emails Sent: [To: cathleensnyder81@gmail.com]; Run via form trigger as conclaveannouncements@gmail.com; Timestamp: Jul 23 2021 8:35 AM</t>
  </si>
  <si>
    <t xml:space="preserve">I was a first time attendee after 18 years in the organization due to the costs of registration &amp; hotel. Having an online option in the future would increase attendance. </t>
  </si>
  <si>
    <t>Tomeka Porter</t>
  </si>
  <si>
    <t>tomeka_porter@yahoo.com</t>
  </si>
  <si>
    <t>1ou0O4Or399mFrrGeGANb0e56CsUhwJxV</t>
  </si>
  <si>
    <t>https://drive.google.com/file/d/1ou0O4Or399mFrrGeGANb0e56CsUhwJxV/view?usp=drivesdk</t>
  </si>
  <si>
    <t>Document successfully created; Document successfully merged; PDF created; Emails Sent: [To: tomeka_porter@yahoo.com]; Run via form trigger as conclaveannouncements@gmail.com; Timestamp: Jul 23 2021 8:36 AM</t>
  </si>
  <si>
    <t xml:space="preserve">Continue to use the WHOVA APP </t>
  </si>
  <si>
    <t xml:space="preserve">Melanie L. Hill-White </t>
  </si>
  <si>
    <t>mhillwhite@gmail.com</t>
  </si>
  <si>
    <t>1k_grbsvyKzeoo9zORmq5-jV83Rn8V4rw</t>
  </si>
  <si>
    <t>https://drive.google.com/file/d/1k_grbsvyKzeoo9zORmq5-jV83Rn8V4rw/view?usp=drivesdk</t>
  </si>
  <si>
    <t>Document successfully created; Document successfully merged; PDF created; Emails Sent: [To: mhillwhite@gmail.com]; Run via form trigger as conclaveannouncements@gmail.com; Timestamp: Jul 23 2021 8:37 AM</t>
  </si>
  <si>
    <t>Not at this time</t>
  </si>
  <si>
    <t>The opportunities to network and collaborate</t>
  </si>
  <si>
    <t>Valorie Tatum</t>
  </si>
  <si>
    <t>valorietatum@go.mccormick.edu</t>
  </si>
  <si>
    <t>17eCcz1CnTLdZ4WPL5ZzsCxaj1Iu24hqT</t>
  </si>
  <si>
    <t>https://drive.google.com/file/d/17eCcz1CnTLdZ4WPL5ZzsCxaj1Iu24hqT/view?usp=drivesdk</t>
  </si>
  <si>
    <t>Document successfully created; Document successfully merged; PDF created; Emails Sent: [To: valorietatum@go.mccormick.edu]; Run via form trigger as conclaveannouncements@gmail.com; Timestamp: Jul 23 2021 8:37 AM</t>
  </si>
  <si>
    <t>Not sure at this time...it was intense and had many issues but we made it through</t>
  </si>
  <si>
    <t xml:space="preserve">Seeing all the Sorors around the country </t>
  </si>
  <si>
    <t>Jacinta Seals-Carter</t>
  </si>
  <si>
    <t>jacintaseals@gmail.com</t>
  </si>
  <si>
    <t>1iJjD6A2yj0QzPwuGaknDRBWkH2_xligR</t>
  </si>
  <si>
    <t>https://drive.google.com/file/d/1iJjD6A2yj0QzPwuGaknDRBWkH2_xligR/view?usp=drivesdk</t>
  </si>
  <si>
    <t>Document successfully created; Document successfully merged; PDF created; Emails Sent: [To: jacintaseals@gmail.com]; Run via form trigger as conclaveannouncements@gmail.com; Timestamp: Jul 23 2021 8:37 AM</t>
  </si>
  <si>
    <t>Hopefully it will be in person next time. And I would need breaks between sessions.  It was a little exhausting.</t>
  </si>
  <si>
    <t>Being able to communicate with each other virtually.</t>
  </si>
  <si>
    <t>Cynthia Adams</t>
  </si>
  <si>
    <t>cymadn@gmail.com</t>
  </si>
  <si>
    <t>12aneCNMYnYyg9GI53g9GM76HsF3LCUkL</t>
  </si>
  <si>
    <t>https://drive.google.com/file/d/12aneCNMYnYyg9GI53g9GM76HsF3LCUkL/view?usp=drivesdk</t>
  </si>
  <si>
    <t>Document successfully created; Document successfully merged; PDF created; Emails Sent: [To: cymadn@gmail.com]; Run via form trigger as conclaveannouncements@gmail.com; Timestamp: Jul 23 2021 8:40 AM</t>
  </si>
  <si>
    <t xml:space="preserve">Our 1st online Conclave was spectacular! </t>
  </si>
  <si>
    <t>The fellowship with Sorors and the Plenary Sessions</t>
  </si>
  <si>
    <t>Vanessa Jenkins</t>
  </si>
  <si>
    <t>vanessajenkinsnspdk@gmail.com</t>
  </si>
  <si>
    <t>1Oh8iiR_sfG-_ZA6K4pA-PhGGYh2OXDYr</t>
  </si>
  <si>
    <t>https://drive.google.com/file/d/1Oh8iiR_sfG-_ZA6K4pA-PhGGYh2OXDYr/view?usp=drivesdk</t>
  </si>
  <si>
    <t>Document successfully created; Document successfully merged; PDF created; Emails Sent: [To: vanessajenkinsnspdk@gmail.com]; Run via form trigger as conclaveannouncements@gmail.com; Timestamp: Jul 23 2021 8:41 AM</t>
  </si>
  <si>
    <t xml:space="preserve">Awesome! </t>
  </si>
  <si>
    <t>Loved we could attend all of the PD❤️💛</t>
  </si>
  <si>
    <t xml:space="preserve">Rose M Robinson </t>
  </si>
  <si>
    <t>Kr98art@aol.com</t>
  </si>
  <si>
    <t>1HsFoSKMRZ07fdQkJHCamS7wz0RIhUjDO</t>
  </si>
  <si>
    <t>https://drive.google.com/file/d/1HsFoSKMRZ07fdQkJHCamS7wz0RIhUjDO/view?usp=drivesdk</t>
  </si>
  <si>
    <t>Document successfully created; Document successfully merged; PDF created; Emails Sent: [To: Kr98art@aol.com]; Run via form trigger as conclaveannouncements@gmail.com; Timestamp: Jul 23 2021 8:42 AM</t>
  </si>
  <si>
    <t>Virtual conferences obviously come with many different challenges and I think everyone rose to the challenge. I wish I. Oils have been able to assist more in any small way. I felt awkward and uncertain most of the time. Visual instructions as people entered the rooms would have been helpful. Congratulations to everyone on the team.</t>
  </si>
  <si>
    <t xml:space="preserve">The plenary sessions were the most valuable to me as it helped me understand how this are structured in the organization </t>
  </si>
  <si>
    <t>Nicole A. Gulley</t>
  </si>
  <si>
    <t>Nicole.gulley@gmail.com</t>
  </si>
  <si>
    <t>1vadrOqp5E7yuhFbKYOksZ_dG4GwrQ6C1</t>
  </si>
  <si>
    <t>https://drive.google.com/file/d/1vadrOqp5E7yuhFbKYOksZ_dG4GwrQ6C1/view?usp=drivesdk</t>
  </si>
  <si>
    <t>Document successfully created; Document successfully merged; PDF created; Emails Sent: [To: Nicole.gulley@gmail.com]; Run via form trigger as conclaveannouncements@gmail.com; Timestamp: Jul 23 2021 8:43 AM</t>
  </si>
  <si>
    <t>Suggestion: if conference is virtual,  put everyone in webinar mode and have a room specifically for delegates where delegates can click on a link to appear in a room with their particular conclave marshall.</t>
  </si>
  <si>
    <t>I loved the opening ceremony.</t>
  </si>
  <si>
    <t>Felicia Brooks</t>
  </si>
  <si>
    <t>nspdkad1942@gmail.com</t>
  </si>
  <si>
    <t>1U8XL3x4FKXMC-4auyB0Ocbi4gFGfeAod</t>
  </si>
  <si>
    <t>https://drive.google.com/file/d/1U8XL3x4FKXMC-4auyB0Ocbi4gFGfeAod/view?usp=drivesdk</t>
  </si>
  <si>
    <t>Document successfully created; Document successfully merged; PDF created; Emails Sent: [To: nspdkad1942@gmail.com]; Run via form trigger as conclaveannouncements@gmail.com; Timestamp: Jul 23 2021 8:43 AM</t>
  </si>
  <si>
    <t>Everything was wonderful. I loved using the WHova App during pre-conference just as much as during!</t>
  </si>
  <si>
    <t>Meeting Sorors from all over the nation</t>
  </si>
  <si>
    <t>Tammy Sneed</t>
  </si>
  <si>
    <t>tammyysneed@gmail.com</t>
  </si>
  <si>
    <t>1au8v6AnyxFHZw9Ur8wxK9k94Q83BDlje</t>
  </si>
  <si>
    <t>https://drive.google.com/file/d/1au8v6AnyxFHZw9Ur8wxK9k94Q83BDlje/view?usp=drivesdk</t>
  </si>
  <si>
    <t>Document successfully created; Document successfully merged; PDF created; Emails Sent: [To: tammyysneed@gmail.com]; Run via form trigger as conclaveannouncements@gmail.com; Timestamp: Jul 23 2021 8:47 AM</t>
  </si>
  <si>
    <t>Spectacular!   Awesome!  Fantastic!</t>
  </si>
  <si>
    <t>The information provided throughout the Conclave was extremely enlightening.</t>
  </si>
  <si>
    <t>Mary Agnes Dages</t>
  </si>
  <si>
    <t>maeag_1945@yahoo.com</t>
  </si>
  <si>
    <t>1nnQGe7e11bQjRuHxOPJ-7HiCftqNP5M3</t>
  </si>
  <si>
    <t>https://drive.google.com/file/d/1nnQGe7e11bQjRuHxOPJ-7HiCftqNP5M3/view?usp=drivesdk</t>
  </si>
  <si>
    <t>Document successfully created; Document successfully merged; PDF created; Emails Sent: [To: maeag_1945@yahoo.com]; Run via form trigger as conclaveannouncements@gmail.com; Timestamp: Jul 23 2021 8:50 AM</t>
  </si>
  <si>
    <t xml:space="preserve">None at this time </t>
  </si>
  <si>
    <t xml:space="preserve">Learning with my Midwest Sorors </t>
  </si>
  <si>
    <t xml:space="preserve">Victoria L. Kirkpatrick </t>
  </si>
  <si>
    <t>victoriakirkpatrick@hotmail.com</t>
  </si>
  <si>
    <t>1NfEkgcPapu8_RDHrkQtVweX1-2c3pHoN</t>
  </si>
  <si>
    <t>https://drive.google.com/file/d/1NfEkgcPapu8_RDHrkQtVweX1-2c3pHoN/view?usp=drivesdk</t>
  </si>
  <si>
    <t>Document successfully created; Document successfully merged; PDF created; Emails Sent: [To: victoriakirkpatrick@hotmail.com]; Run via form trigger as conclaveannouncements@gmail.com; Timestamp: Jul 23 2021 8:51 AM</t>
  </si>
  <si>
    <t>Good! Good..</t>
  </si>
  <si>
    <t xml:space="preserve">Opening and Calla Lily Program </t>
  </si>
  <si>
    <t>Aleen Donaldson</t>
  </si>
  <si>
    <t>aleen61040@hotmail.com</t>
  </si>
  <si>
    <t>18rMJzAkQXnAszudEcEvKA6Brw9blYi4B</t>
  </si>
  <si>
    <t>https://drive.google.com/file/d/18rMJzAkQXnAszudEcEvKA6Brw9blYi4B/view?usp=drivesdk</t>
  </si>
  <si>
    <t>Document successfully created; Document successfully merged; PDF created; Emails Sent: [To: aleen61040@hotmail.com]; Run via form trigger as conclaveannouncements@gmail.com; Timestamp: Jul 23 2021 8:51 AM</t>
  </si>
  <si>
    <t xml:space="preserve">If zoom is an option- have a system in place to mute attendees when the should not be speaking </t>
  </si>
  <si>
    <t xml:space="preserve">The professional development workshops. </t>
  </si>
  <si>
    <t xml:space="preserve">Mylisa Himmons </t>
  </si>
  <si>
    <t>myraejo@yahoo.com</t>
  </si>
  <si>
    <t>1Km3VpLfTJ8rRNqfd3EBRg4OoNhKT6sKe</t>
  </si>
  <si>
    <t>https://drive.google.com/file/d/1Km3VpLfTJ8rRNqfd3EBRg4OoNhKT6sKe/view?usp=drivesdk</t>
  </si>
  <si>
    <t>Document successfully created; Document successfully merged; PDF created; Emails Sent: [To: myraejo@yahoo.com]; Run via form trigger as conclaveannouncements@gmail.com; Timestamp: Jul 23 2021 8:52 AM</t>
  </si>
  <si>
    <t>None at this time</t>
  </si>
  <si>
    <t>rdgrox1920@gmail.com</t>
  </si>
  <si>
    <t>1FX05_w3I2YLw-bExWhyI431S4MD4VPF7</t>
  </si>
  <si>
    <t>https://drive.google.com/file/d/1FX05_w3I2YLw-bExWhyI431S4MD4VPF7/view?usp=drivesdk</t>
  </si>
  <si>
    <t>Document successfully created; Document successfully merged; PDF created; Emails Sent: [To: rdgrox1920@gmail.com]; Run via form trigger as conclaveannouncements@gmail.com; Timestamp: Jul 23 2021 8:52 AM</t>
  </si>
  <si>
    <t>Online registration was great but confusing, no directive was given to the general population to log in AND then go to a breakout room to complete registration.  Several sessions didn’t have open links or any attendees (Networking, Teacher’s Lounge, Virtual Tours). I couldn't troubleshoot for anyone who reached out because I wasn’t added as co-host for those   Yours</t>
  </si>
  <si>
    <t>The bonding with Sorors through WHOVA and other fellowship opportunities.  Do to work obligations I missed Monday and Tuesday’s sessions.</t>
  </si>
  <si>
    <t>Wanda Anderson</t>
  </si>
  <si>
    <t>mochamom40@gmail.com</t>
  </si>
  <si>
    <t>1FHlpFBq8no7D2BPRzRabYITxTVegAbC1</t>
  </si>
  <si>
    <t>https://drive.google.com/file/d/1FHlpFBq8no7D2BPRzRabYITxTVegAbC1/view?usp=drivesdk</t>
  </si>
  <si>
    <t>Document successfully created; Document successfully merged; PDF created; Emails Sent: [To: mochamom40@gmail.com]; Run via form trigger as conclaveannouncements@gmail.com; Timestamp: Jul 23 2021 8:58 AM</t>
  </si>
  <si>
    <t>TECHNOLOGY COULD HAVE BEEN BETTER  CONCLAVE</t>
  </si>
  <si>
    <t>WORKSHOPS AND SPEAERS</t>
  </si>
  <si>
    <t>Bobbie Johnson</t>
  </si>
  <si>
    <t>b070941@aol.com</t>
  </si>
  <si>
    <t>1uj8ZrbFXvsIe8qJGBA052CmdJTpjbHyd</t>
  </si>
  <si>
    <t>https://drive.google.com/file/d/1uj8ZrbFXvsIe8qJGBA052CmdJTpjbHyd/view?usp=drivesdk</t>
  </si>
  <si>
    <t>Document successfully created; Document successfully merged; PDF created; Emails Sent: [To: b070941@aol.com]; Run via form trigger as conclaveannouncements@gmail.com; Timestamp: Jul 23 2021 9:00 AM</t>
  </si>
  <si>
    <t xml:space="preserve">The technology was very disappointing. </t>
  </si>
  <si>
    <t xml:space="preserve">The opportunity to bond and connect. </t>
  </si>
  <si>
    <t>1MxGLYwHo3p2cjgkLFT6WzFrhgxAJlXc3</t>
  </si>
  <si>
    <t>https://drive.google.com/file/d/1MxGLYwHo3p2cjgkLFT6WzFrhgxAJlXc3/view?usp=drivesdk</t>
  </si>
  <si>
    <t>Document successfully created; Document successfully merged; PDF created; Run via form trigger as conclaveannouncements@gmail.com; Timestamp: Jul 23 2021 9:00 AM</t>
  </si>
  <si>
    <t>This was my first time attending being newly initiated. I really enjoyed the experience even though it was virtual.</t>
  </si>
  <si>
    <t>The most valuable aspect of the 98th Virtual Anniversary Conclave was attending and learning from the new experience/workshops offered by NSPDK.</t>
  </si>
  <si>
    <t xml:space="preserve">Candyce Patrick </t>
  </si>
  <si>
    <t>Cookie4882@gmail.com</t>
  </si>
  <si>
    <t>1nAp9wsCJXcH-vkg3Xat4Yw04Bx_54OGc</t>
  </si>
  <si>
    <t>https://drive.google.com/file/d/1nAp9wsCJXcH-vkg3Xat4Yw04Bx_54OGc/view?usp=drivesdk</t>
  </si>
  <si>
    <t>Document successfully created; Document successfully merged; PDF created; Emails Sent: [To: Cookie4882@gmail.com]; Run via form trigger as conclaveannouncements@gmail.com; Timestamp: Jul 23 2021 9:00 AM</t>
  </si>
  <si>
    <t>No it was great</t>
  </si>
  <si>
    <t>Meeting with sorors in the lounge</t>
  </si>
  <si>
    <t>Maryanne Douglass-French</t>
  </si>
  <si>
    <t>mdfrench1923@gmail.com</t>
  </si>
  <si>
    <t>1sNFe3QI_yVrqlsxcKNZCkr2XGlnlbqU2</t>
  </si>
  <si>
    <t>https://drive.google.com/file/d/1sNFe3QI_yVrqlsxcKNZCkr2XGlnlbqU2/view?usp=drivesdk</t>
  </si>
  <si>
    <t>Document successfully created; Document successfully merged; PDF created; Emails Sent: [To: mdfrench1923@gmail.com]; Run via form trigger as conclaveannouncements@gmail.com; Timestamp: Jul 23 2021 9:01 AM</t>
  </si>
  <si>
    <t>Tara R Edmonds</t>
  </si>
  <si>
    <t>tre386@aol.com</t>
  </si>
  <si>
    <t>17J00CHoWEeRfY1pA86_5z4DzU1NeXDSD</t>
  </si>
  <si>
    <t>https://drive.google.com/file/d/17J00CHoWEeRfY1pA86_5z4DzU1NeXDSD/view?usp=drivesdk</t>
  </si>
  <si>
    <t>Document successfully created; Document successfully merged; PDF created; Emails Sent: [To: tre386@aol.com]; Run via form trigger as conclaveannouncements@gmail.com; Timestamp: Jul 23 2021 9:01 AM</t>
  </si>
  <si>
    <t>Loved it!</t>
  </si>
  <si>
    <t>Connecting with all the sorors!!</t>
  </si>
  <si>
    <t>Melinda A. Chappell</t>
  </si>
  <si>
    <t>m48ac@yahoo.com</t>
  </si>
  <si>
    <t>1SDG37qUIXM4Fz-uJoOFgjCTquQXJ7LFs</t>
  </si>
  <si>
    <t>https://drive.google.com/file/d/1SDG37qUIXM4Fz-uJoOFgjCTquQXJ7LFs/view?usp=drivesdk</t>
  </si>
  <si>
    <t>Document successfully created; Document successfully merged; PDF created; Emails Sent: [To: m48ac@yahoo.com]; Run via form trigger as conclaveannouncements@gmail.com; Timestamp: Jul 23 2021 9:03 AM</t>
  </si>
  <si>
    <t xml:space="preserve">I feel the conclave being my first one wasn't enjoyable but I understand the times we are living in right now </t>
  </si>
  <si>
    <t>Calandra Ellison Williamson</t>
  </si>
  <si>
    <t>calandriae@yahoo.com</t>
  </si>
  <si>
    <t>1rMIAesW4A555jEaH0jStRiQrpKWU_GR1</t>
  </si>
  <si>
    <t>https://drive.google.com/file/d/1rMIAesW4A555jEaH0jStRiQrpKWU_GR1/view?usp=drivesdk</t>
  </si>
  <si>
    <t>Document successfully created; Document successfully merged; PDF created; Emails Sent: [To: calandriae@yahoo.com]; Run via form trigger as conclaveannouncements@gmail.com; Timestamp: Jul 23 2021 9:03 AM</t>
  </si>
  <si>
    <t>Whova, needed to be used on the desktop for access to zoom &amp; meeting. That wasn't explained in the beginning. Also,  although i understood how to navigate the app, as i downloaded as soon as I registered &amp; received notice, it was not the friendliest app to navigate. Also, the establishment of how things were to be communicated needed to be set forth at the onset of the conference.</t>
  </si>
  <si>
    <t>As a first time attendee, just seeing the process &amp; how things are run. I cannot WAIT for #100.</t>
  </si>
  <si>
    <t>Sharina Houston</t>
  </si>
  <si>
    <t>sharinaanita09@gmail.com</t>
  </si>
  <si>
    <t>1HTPy91gMoPHr06RwAmso6FnFYa2QZ9Wl</t>
  </si>
  <si>
    <t>https://drive.google.com/file/d/1HTPy91gMoPHr06RwAmso6FnFYa2QZ9Wl/view?usp=drivesdk</t>
  </si>
  <si>
    <t>Document successfully created; Document successfully merged; PDF created; Emails Sent: [To: sharinaanita09@gmail.com]; Run via form trigger as conclaveannouncements@gmail.com; Timestamp: Jul 23 2021 9:05 AM</t>
  </si>
  <si>
    <t>It was my 1st Conclave, the events that I was able to attend were great. There was a huge learning curve.</t>
  </si>
  <si>
    <t>Getting the opportunity to learn more about NSPDK, Inc. and the sisterhood.</t>
  </si>
  <si>
    <t>1WdJy1Ap4O2QJWc04g6mU17HQmXJGa9qm</t>
  </si>
  <si>
    <t>https://drive.google.com/file/d/1WdJy1Ap4O2QJWc04g6mU17HQmXJGa9qm/view?usp=drivesdk</t>
  </si>
  <si>
    <t>Document successfully created; Document successfully merged; PDF created; Run via form trigger as conclaveannouncements@gmail.com; Timestamp: Jul 23 2021 9:06 AM</t>
  </si>
  <si>
    <t>Greta job</t>
  </si>
  <si>
    <t>Carmen Moss Davis</t>
  </si>
  <si>
    <t>carmen.mccray@yahoo.com</t>
  </si>
  <si>
    <t>1drHmNtm3hNzLTgRorH0Vaww4qJxQWnqp</t>
  </si>
  <si>
    <t>https://drive.google.com/file/d/1drHmNtm3hNzLTgRorH0Vaww4qJxQWnqp/view?usp=drivesdk</t>
  </si>
  <si>
    <t>Document successfully created; Document successfully merged; PDF created; Emails Sent: [To: carmen.mccray@yahoo.com]; Run via form trigger as conclaveannouncements@gmail.com; Timestamp: Jul 23 2021 9:08 AM</t>
  </si>
  <si>
    <t>Didn’t see the full agenda before the day of the program</t>
  </si>
  <si>
    <t>18x_cBKMhwZ108dw3M5T9otuYYf1xYHvo</t>
  </si>
  <si>
    <t>https://drive.google.com/file/d/18x_cBKMhwZ108dw3M5T9otuYYf1xYHvo/view?usp=drivesdk</t>
  </si>
  <si>
    <t>Document successfully created; Document successfully merged; PDF created; Run via form trigger as conclaveannouncements@gmail.com; Timestamp: Jul 23 2021 9:08 AM</t>
  </si>
  <si>
    <t xml:space="preserve">Present workshops at two different times </t>
  </si>
  <si>
    <t>The Plenary Sessions and workshops</t>
  </si>
  <si>
    <t>Jacquelynn Dean Oliver</t>
  </si>
  <si>
    <t>jacquie195@aol.com</t>
  </si>
  <si>
    <t>1WGnZD0fGC6mJalke9Jb18OxNh5vyzRLf</t>
  </si>
  <si>
    <t>https://drive.google.com/file/d/1WGnZD0fGC6mJalke9Jb18OxNh5vyzRLf/view?usp=drivesdk</t>
  </si>
  <si>
    <t>Document successfully created; Document successfully merged; PDF created; Emails Sent: [To: jacquie195@aol.com]; Run via form trigger as conclaveannouncements@gmail.com; Timestamp: Jul 23 2021 9:09 AM</t>
  </si>
  <si>
    <t xml:space="preserve">Despite technical difficulties it was a well planned Conclave. </t>
  </si>
  <si>
    <t xml:space="preserve">Inspired to follow protocol and promote a closer sisterhood within my own chapter. </t>
  </si>
  <si>
    <t xml:space="preserve">Patricia Davis </t>
  </si>
  <si>
    <t>patricia.davis02@gmail.com</t>
  </si>
  <si>
    <t>1xVv3cb7tjt3KZ43UaG1QnGKHixtnQQur</t>
  </si>
  <si>
    <t>https://drive.google.com/file/d/1xVv3cb7tjt3KZ43UaG1QnGKHixtnQQur/view?usp=drivesdk</t>
  </si>
  <si>
    <t>Document successfully created; Document successfully merged; PDF created; Emails Sent: [To: patricia.davis02@gmail.com]; Run via form trigger as conclaveannouncements@gmail.com; Timestamp: Jul 23 2021 9:09 AM</t>
  </si>
  <si>
    <t>Overall, I was impressed and happy to be a part of this conference. Can’t wait for the in person conclave in the future.</t>
  </si>
  <si>
    <t>Deidre Robinson</t>
  </si>
  <si>
    <t>drobin4303@aol.com</t>
  </si>
  <si>
    <t>19TBiSq_hyn_BMVtmG6ifvcxg2cLI-PPO</t>
  </si>
  <si>
    <t>https://drive.google.com/file/d/19TBiSq_hyn_BMVtmG6ifvcxg2cLI-PPO/view?usp=drivesdk</t>
  </si>
  <si>
    <t>Document successfully created; Document successfully merged; PDF created; Emails Sent: [To: drobin4303@aol.com]; Run via form trigger as conclaveannouncements@gmail.com; Timestamp: Jul 23 2021 9:10 AM</t>
  </si>
  <si>
    <t>No</t>
  </si>
  <si>
    <t xml:space="preserve">Seein Sorors </t>
  </si>
  <si>
    <t>Shauniesa Sisk</t>
  </si>
  <si>
    <t>ssisk@live.com</t>
  </si>
  <si>
    <t>1d9ka101nOYLmP14Cmswtradpcx-bPAfT</t>
  </si>
  <si>
    <t>https://drive.google.com/file/d/1d9ka101nOYLmP14Cmswtradpcx-bPAfT/view?usp=drivesdk</t>
  </si>
  <si>
    <t>Document successfully created; Document successfully merged; PDF created; Emails Sent: [To: ssisk@live.com]; Run via form trigger as conclaveannouncements@gmail.com; Timestamp: Jul 23 2021 9:10 AM</t>
  </si>
  <si>
    <t xml:space="preserve">Wow. What an Awesome Conference </t>
  </si>
  <si>
    <t>Gala</t>
  </si>
  <si>
    <t>Sonee L. Carswell</t>
  </si>
  <si>
    <t>soneegammaeta@yahoo.com</t>
  </si>
  <si>
    <t>1siecO23ThmWtlVK6Hp7dZpU-0x0dmTdS</t>
  </si>
  <si>
    <t>https://drive.google.com/file/d/1siecO23ThmWtlVK6Hp7dZpU-0x0dmTdS/view?usp=drivesdk</t>
  </si>
  <si>
    <t>Document successfully created; Document successfully merged; PDF created; Emails Sent: [To: soneegammaeta@yahoo.com]; Run via form trigger as conclaveannouncements@gmail.com; Timestamp: Jul 23 2021 9:10 AM</t>
  </si>
  <si>
    <t>1ZMu6ulyXCwjIAkDl99JMgfCaYFfw5Mzb</t>
  </si>
  <si>
    <t>https://drive.google.com/file/d/1ZMu6ulyXCwjIAkDl99JMgfCaYFfw5Mzb/view?usp=drivesdk</t>
  </si>
  <si>
    <t>Document successfully created; Document successfully merged; PDF created; Run via form trigger as conclaveannouncements@gmail.com; Timestamp: Jul 23 2021 9:12 AM</t>
  </si>
  <si>
    <t>1t4lACMzfz4Da7GUP2VBTGC93qMv0W-4u</t>
  </si>
  <si>
    <t>https://drive.google.com/file/d/1t4lACMzfz4Da7GUP2VBTGC93qMv0W-4u/view?usp=drivesdk</t>
  </si>
  <si>
    <t>Document successfully created; Document successfully merged; PDF created; Emails Sent: [To: tgiles80@hotmail.com]; Run via form trigger as conclaveannouncements@gmail.com; Timestamp: Jul 23 2021 9:14 AM</t>
  </si>
  <si>
    <t xml:space="preserve">Technical problems hindered this Conclave and Sorors were too impatient </t>
  </si>
  <si>
    <t xml:space="preserve">Keynote address was great with useful ideas for Chapters </t>
  </si>
  <si>
    <t>Yvette Jordan</t>
  </si>
  <si>
    <t>pdkyjordan@gmail.com</t>
  </si>
  <si>
    <t>16P9K2Fan1unxuOXcLUkljvdnLO8X7y2s</t>
  </si>
  <si>
    <t>https://drive.google.com/file/d/16P9K2Fan1unxuOXcLUkljvdnLO8X7y2s/view?usp=drivesdk</t>
  </si>
  <si>
    <t>Document successfully created; Document successfully merged; PDF created; Emails Sent: [To: pdkyjordan@gmail.com]; Run via form trigger as conclaveannouncements@gmail.com; Timestamp: Jul 23 2021 9:15 AM</t>
  </si>
  <si>
    <t xml:space="preserve">More training on any technology that will be used. </t>
  </si>
  <si>
    <t xml:space="preserve">Different workshops. </t>
  </si>
  <si>
    <t>Rasheeda Dye</t>
  </si>
  <si>
    <t>ms_christmas@hotmail.com</t>
  </si>
  <si>
    <t>1SYxZmSNMhDxryRYxkSF_7e5bU3dB2OFB</t>
  </si>
  <si>
    <t>https://drive.google.com/file/d/1SYxZmSNMhDxryRYxkSF_7e5bU3dB2OFB/view?usp=drivesdk</t>
  </si>
  <si>
    <t>Document successfully created; Document successfully merged; PDF created; Emails Sent: [To: ms_christmas@hotmail.com]; Run via form trigger as conclaveannouncements@gmail.com; Timestamp: Jul 23 2021 9:18 AM</t>
  </si>
  <si>
    <t>The first ever virtual conference was very well executed. I would create a cohort for sorors who are working on their doctorate.</t>
  </si>
  <si>
    <t>The most valuable aspect of the conference were the workshops devoted to professional development.  I suggest we offer workshops devoted to online learning and teaching. Most of us are familiar with Kahoot but, are we familiar with Edpuzzle or Nearpod?  I am sure that there are other educational platforms that teachers are using to facilitate instruction.</t>
  </si>
  <si>
    <t>Zelda Jones</t>
  </si>
  <si>
    <t>zeldaj75@gmail.com</t>
  </si>
  <si>
    <t>1qi9qd0akkwKAXY46EDKOxQTP18RKgiRB</t>
  </si>
  <si>
    <t>https://drive.google.com/file/d/1qi9qd0akkwKAXY46EDKOxQTP18RKgiRB/view?usp=drivesdk</t>
  </si>
  <si>
    <t>Document successfully created; Document successfully merged; PDF created; Emails Sent: [To: zeldaj75@gmail.com]; Run via form trigger as conclaveannouncements@gmail.com; Timestamp: Jul 23 2021 9:20 AM</t>
  </si>
  <si>
    <t>The Plinary sessions</t>
  </si>
  <si>
    <t>Tracy Netter</t>
  </si>
  <si>
    <t>tracynetter@hotmail.com</t>
  </si>
  <si>
    <t>1JxqYk9SJOnF75wdCSbFFai67wZTnFo6F</t>
  </si>
  <si>
    <t>https://drive.google.com/file/d/1JxqYk9SJOnF75wdCSbFFai67wZTnFo6F/view?usp=drivesdk</t>
  </si>
  <si>
    <t>Document successfully created; Document successfully merged; PDF created; !!Error Sending Emails: Service invoked too many times for one day: email.; Run via form trigger as conclaveannouncements@gmail.com; Timestamp: Jul 23 2021 9:27 AM</t>
  </si>
  <si>
    <t>I am a FIRST TIME ATTENDEE!  Conclave was enlightening, engaging, encouraging, energetic,  edifying, snd exciting!</t>
  </si>
  <si>
    <t xml:space="preserve">There are many!  Embrace global teaching and learning to prepare students as global citizens. </t>
  </si>
  <si>
    <t>Loretta Gray</t>
  </si>
  <si>
    <t>lgraygmcss54@yahoo.com</t>
  </si>
  <si>
    <t>1u8htJBgKoPik-v50qIZWUvmVfX7BOHzo</t>
  </si>
  <si>
    <t>https://drive.google.com/file/d/1u8htJBgKoPik-v50qIZWUvmVfX7BOHzo/view?usp=drivesdk</t>
  </si>
  <si>
    <t>Document successfully created; Document successfully merged; PDF created; !!Error Sending Emails: Service invoked too many times for one day: email.; Run via form trigger as conclaveannouncements@gmail.com; Timestamp: Jul 23 2021 9:28 AM</t>
  </si>
  <si>
    <t>I am glad it was virtual because that made it easier for me to attend.</t>
  </si>
  <si>
    <t>The plinary sessions</t>
  </si>
  <si>
    <t>Verna Collins</t>
  </si>
  <si>
    <t>1yPG8PU1QH9caUxaHQ300C4xTBMv0uhhl</t>
  </si>
  <si>
    <t>https://drive.google.com/file/d/1yPG8PU1QH9caUxaHQ300C4xTBMv0uhhl/view?usp=drivesdk</t>
  </si>
  <si>
    <t>Outstanding event done in a mostly virtual platform!! Kudos to Tech Team and National Planners, Soror Carla Carter and Totty!!</t>
  </si>
  <si>
    <t>Listening to the elders at the beginning, listening to Supreme Basileus Dr Etta F Carter and seeing how true sisterhood and leadership works hand in hand!!!</t>
  </si>
  <si>
    <t>Patti Moore</t>
  </si>
  <si>
    <t>pattiwmoore@gmail.com</t>
  </si>
  <si>
    <t>1cHpzUc0NYCNOw30K1RBkQERUO0Ms2sCu</t>
  </si>
  <si>
    <t>https://drive.google.com/file/d/1cHpzUc0NYCNOw30K1RBkQERUO0Ms2sCu/view?usp=drivesdk</t>
  </si>
  <si>
    <t>Document successfully created; Document successfully merged; PDF created; !!Error Sending Emails: Service invoked too many times for one day: email.; Run via form trigger as conclaveannouncements@gmail.com; Timestamp: Jul 23 2021 9:32 AM</t>
  </si>
  <si>
    <t>If in person, a job fair for educators. A workshop on advancing your career.</t>
  </si>
  <si>
    <t>Nicole B</t>
  </si>
  <si>
    <t>nicoleb.nspdk1923@gmail.com</t>
  </si>
  <si>
    <t>1GecoMWGTIiGL1vTM9yKQyfX49ULaZxVC</t>
  </si>
  <si>
    <t>https://drive.google.com/file/d/1GecoMWGTIiGL1vTM9yKQyfX49ULaZxVC/view?usp=drivesdk</t>
  </si>
  <si>
    <t xml:space="preserve">I missed 90 percent of the Conclave because of technical issues.  It was never ending Black screens and lack of audio. </t>
  </si>
  <si>
    <t xml:space="preserve">The worship service </t>
  </si>
  <si>
    <t xml:space="preserve">Gwendolyn F. Myers </t>
  </si>
  <si>
    <t>misszeta@hotmail.com</t>
  </si>
  <si>
    <t>1Cvuc-OhE7m1LR4CUkjUB-4khafoUwGob</t>
  </si>
  <si>
    <t>https://drive.google.com/file/d/1Cvuc-OhE7m1LR4CUkjUB-4khafoUwGob/view?usp=drivesdk</t>
  </si>
  <si>
    <t>Document successfully created; Document successfully merged; PDF created; Emails Sent: [To: misszeta@hotmail.com]; Run via form trigger as conclaveannouncements@gmail.com; Timestamp: Jul 23 2021 9:33 AM</t>
  </si>
  <si>
    <t>Question,  Will we receive a hard copy of our certificate?</t>
  </si>
  <si>
    <t>1tCx9P1zum0_tx_9ycaibTG7udPpMZOX_</t>
  </si>
  <si>
    <t>https://drive.google.com/file/d/1tCx9P1zum0_tx_9ycaibTG7udPpMZOX_/view?usp=drivesdk</t>
  </si>
  <si>
    <t>Document successfully created; Document successfully merged; PDF created; Run via form trigger as conclaveannouncements@gmail.com; Timestamp: Jul 23 2021 9:35 AM</t>
  </si>
  <si>
    <t xml:space="preserve">This was absolutely  phenomenal. </t>
  </si>
  <si>
    <t xml:space="preserve">The energy,  positive  spirit and creativity that was put into organizing.  </t>
  </si>
  <si>
    <t xml:space="preserve">Dr. Felecia Echols </t>
  </si>
  <si>
    <t>Feleciaechols@yahoo.com</t>
  </si>
  <si>
    <t>1IhmCx3CsV3Ukfgv_u6bY8WSgvNhDY6XG</t>
  </si>
  <si>
    <t>https://drive.google.com/file/d/1IhmCx3CsV3Ukfgv_u6bY8WSgvNhDY6XG/view?usp=drivesdk</t>
  </si>
  <si>
    <t>Document successfully created; Document successfully merged; PDF created; !!Error Sending Emails: Service invoked too many times for one day: email.; Run via form trigger as conclaveannouncements@gmail.com; Timestamp: Jul 23 2021 9:37 AM</t>
  </si>
  <si>
    <t>Phenomenal...</t>
  </si>
  <si>
    <t>All was valuable...</t>
  </si>
  <si>
    <t>Olivia Richardson</t>
  </si>
  <si>
    <t>libbyo222@hotmail.com</t>
  </si>
  <si>
    <t>19v81SjATPeolVXaHFjo_77jKv9Z6LHc_</t>
  </si>
  <si>
    <t>https://drive.google.com/file/d/19v81SjATPeolVXaHFjo_77jKv9Z6LHc_/view?usp=drivesdk</t>
  </si>
  <si>
    <t>Document successfully created; Document successfully merged; PDF created; !!Error Sending Emails: Service invoked too many times for one day: email.; Run via form trigger as conclaveannouncements@gmail.com; Timestamp: Jul 23 2021 9:43 AM</t>
  </si>
  <si>
    <t xml:space="preserve">I thought process was all over the place. Whova app was unorganized. </t>
  </si>
  <si>
    <t xml:space="preserve">Gale McBride </t>
  </si>
  <si>
    <t>mcbrides8@yahoo.com</t>
  </si>
  <si>
    <t>1CBU9p6J2jkaCJ8QpTGNXW6F31mTU7SZU</t>
  </si>
  <si>
    <t>https://drive.google.com/file/d/1CBU9p6J2jkaCJ8QpTGNXW6F31mTU7SZU/view?usp=drivesdk</t>
  </si>
  <si>
    <t>Document successfully created; Document successfully merged; PDF created; !!Error Sending Emails: Service invoked too many times for one day: email.; Run via form trigger as conclaveannouncements@gmail.com; Timestamp: Jul 23 2021 9:48 AM</t>
  </si>
  <si>
    <t xml:space="preserve">Awesome 👏🏾 </t>
  </si>
  <si>
    <t xml:space="preserve">Sisterhood/Elevator Speech </t>
  </si>
  <si>
    <t>JoAnn Alston</t>
  </si>
  <si>
    <t>revjalstonjal@gmail.com</t>
  </si>
  <si>
    <t>1Ll7Oj7-dR9ZYQCRHw7FlsuAIwTquylJC</t>
  </si>
  <si>
    <t>https://drive.google.com/file/d/1Ll7Oj7-dR9ZYQCRHw7FlsuAIwTquylJC/view?usp=drivesdk</t>
  </si>
  <si>
    <t>Document successfully created; Document successfully merged; PDF created; !!Error Sending Emails: Service invoked too many times for one day: email.; Run via form trigger as conclaveannouncements@gmail.com; Timestamp: Jul 23 2021 9:51 AM</t>
  </si>
  <si>
    <t>Due to the restrictions that we face as a society, the overall conclave was very nice. Because it was my first, I can’t wait to attend a conclave in person. Great job!</t>
  </si>
  <si>
    <t>The opportunity to network with other Sorors.</t>
  </si>
  <si>
    <t>Tonya Dorsey-Dews</t>
  </si>
  <si>
    <t>tdorsdews@gmail.com</t>
  </si>
  <si>
    <t>16LjOLRUn-ZH4cbReBw06jJB81hBCQv69</t>
  </si>
  <si>
    <t>https://drive.google.com/file/d/16LjOLRUn-ZH4cbReBw06jJB81hBCQv69/view?usp=drivesdk</t>
  </si>
  <si>
    <t>Document successfully created; Document successfully merged; PDF created; !!Error Sending Emails: Service invoked too many times for one day: email.; Run via form trigger as conclaveannouncements@gmail.com; Timestamp: Jul 23 2021 9:52 AM</t>
  </si>
  <si>
    <t>In the future, having the opportunity for some face to face sessions as well as online sessions will be beneficial-this will still allow for participation from those unable to physically attend.</t>
  </si>
  <si>
    <t>The experience! Even though we are in the mist of uncommon times-we we’re still able to prevail and have the experience of Conclave! I applaud the wonderful efforts of the planning committees that delivered beyond expectations!</t>
  </si>
  <si>
    <t>C Maxine Coleman</t>
  </si>
  <si>
    <t>djenaba_cmc@yahoo.com</t>
  </si>
  <si>
    <t>1BLhQswxcwakWQBimJghMiZBrcel89wCO</t>
  </si>
  <si>
    <t>https://drive.google.com/file/d/1BLhQswxcwakWQBimJghMiZBrcel89wCO/view?usp=drivesdk</t>
  </si>
  <si>
    <t>Document successfully created; Document successfully merged; PDF created; !!Error Sending Emails: Service invoked too many times for one day: email.; Run via form trigger as conclaveannouncements@gmail.com; Timestamp: Jul 23 2021 10:00 AM</t>
  </si>
  <si>
    <t xml:space="preserve">the techology aspect must improve.  could not get into some workshops at all wait time too too long </t>
  </si>
  <si>
    <t>information received</t>
  </si>
  <si>
    <t>1V1faWfT-j1sNfC15ssWQCvbikJCGMnTb</t>
  </si>
  <si>
    <t>https://drive.google.com/file/d/1V1faWfT-j1sNfC15ssWQCvbikJCGMnTb/view?usp=drivesdk</t>
  </si>
  <si>
    <t>Document successfully created; Document successfully merged; PDF created; Run via form trigger as conclaveannouncements@gmail.com; Timestamp: Jul 23 2021 10:04 AM</t>
  </si>
  <si>
    <t xml:space="preserve">Being the 1st virtual conclave conference, it was excellent. </t>
  </si>
  <si>
    <t xml:space="preserve">To give all members to participate  in our national  meeting. </t>
  </si>
  <si>
    <t>Jimmie Hill</t>
  </si>
  <si>
    <t>jimmie552@yahoo.com</t>
  </si>
  <si>
    <t>1qcVPr-sduAomDqdikanZjNf6LDOfq_9O</t>
  </si>
  <si>
    <t>https://drive.google.com/file/d/1qcVPr-sduAomDqdikanZjNf6LDOfq_9O/view?usp=drivesdk</t>
  </si>
  <si>
    <t>Document successfully created; Document successfully merged; PDF created; Emails Sent: [To: jimmie552@yahoo.com]; Run via form trigger as conclaveannouncements@gmail.com; Timestamp: Jul 23 2021 10:04 AM</t>
  </si>
  <si>
    <t>It was a awesome experience as a first time Convlave attendee</t>
  </si>
  <si>
    <t>Jeanette Mayfield</t>
  </si>
  <si>
    <t>jviolet46@aol.com</t>
  </si>
  <si>
    <t>1UJTgA_R-Z0Ezy_V3ckDwTgjBpuEkDK69</t>
  </si>
  <si>
    <t>https://drive.google.com/file/d/1UJTgA_R-Z0Ezy_V3ckDwTgjBpuEkDK69/view?usp=drivesdk</t>
  </si>
  <si>
    <t>Document successfully created; Document successfully merged; PDF created; !!Error Sending Emails: Service invoked too many times for one day: email.; Run via form trigger as conclaveannouncements@gmail.com; Timestamp: Jul 23 2021 10:05 AM</t>
  </si>
  <si>
    <t>Great Virtual Conclave!</t>
  </si>
  <si>
    <t>Plenary sessions business was accomplished.</t>
  </si>
  <si>
    <t>1pGR422r2D5pJ4jjIL4KnOi6LcxV6J5vs</t>
  </si>
  <si>
    <t>https://drive.google.com/file/d/1pGR422r2D5pJ4jjIL4KnOi6LcxV6J5vs/view?usp=drivesdk</t>
  </si>
  <si>
    <t>Document successfully created; Document successfully merged; PDF created; Run via form trigger as conclaveannouncements@gmail.com; Timestamp: Jul 23 2021 10:05 AM</t>
  </si>
  <si>
    <t>Great job by the Technology team.</t>
  </si>
  <si>
    <t>Deborah Eaton</t>
  </si>
  <si>
    <t>deb823@sbcglobal.net</t>
  </si>
  <si>
    <t>1G1Eq9ZI2HEXXpH8eUMNg-4_L3uYdYeuc</t>
  </si>
  <si>
    <t>https://drive.google.com/file/d/1G1Eq9ZI2HEXXpH8eUMNg-4_L3uYdYeuc/view?usp=drivesdk</t>
  </si>
  <si>
    <t>Authors corner</t>
  </si>
  <si>
    <t>Lisa</t>
  </si>
  <si>
    <t>247trustngod@gmail.com</t>
  </si>
  <si>
    <t>13HQa3MNqN9T1uO4hPCD0D6ofJHHI-AwF</t>
  </si>
  <si>
    <t>https://drive.google.com/file/d/13HQa3MNqN9T1uO4hPCD0D6ofJHHI-AwF/view?usp=drivesdk</t>
  </si>
  <si>
    <t>Document successfully created; Document successfully merged; PDF created; !!Error Sending Emails: Service invoked too many times for one day: email.; Run via form trigger as conclaveannouncements@gmail.com; Timestamp: Jul 23 2021 10:11 AM</t>
  </si>
  <si>
    <t>Great Conclave, hats off to the planning team!</t>
  </si>
  <si>
    <t>Regular business that was handled in the plenary sessions.</t>
  </si>
  <si>
    <t>Alma Anderson</t>
  </si>
  <si>
    <t>fefeanderson@bellsouth.net</t>
  </si>
  <si>
    <t>1shaWYVcrbYqRc2SuqQH_2-bSRk-J01tL</t>
  </si>
  <si>
    <t>https://drive.google.com/file/d/1shaWYVcrbYqRc2SuqQH_2-bSRk-J01tL/view?usp=drivesdk</t>
  </si>
  <si>
    <t>Document successfully created; Document successfully merged; PDF created; !!Error Sending Emails: Service invoked too many times for one day: email.; Run via form trigger as conclaveannouncements@gmail.com; Timestamp: Jul 23 2021 10:12 AM</t>
  </si>
  <si>
    <t>good</t>
  </si>
  <si>
    <t>1ZA78gG1SbLZpdjp07ohkj0zU88QIebsq</t>
  </si>
  <si>
    <t>https://drive.google.com/file/d/1ZA78gG1SbLZpdjp07ohkj0zU88QIebsq/view?usp=drivesdk</t>
  </si>
  <si>
    <t>Document successfully created; Document successfully merged; PDF created; Run via form trigger as conclaveannouncements@gmail.com; Timestamp: Jul 23 2021 10:19 AM</t>
  </si>
  <si>
    <t>Not at this time.</t>
  </si>
  <si>
    <t>Jacqueline Williams-Elder</t>
  </si>
  <si>
    <t>jelder21@icloud.com</t>
  </si>
  <si>
    <t>1kTrycEnzRlBaREyB8tJi244tG-Aqghrg</t>
  </si>
  <si>
    <t>https://drive.google.com/file/d/1kTrycEnzRlBaREyB8tJi244tG-Aqghrg/view?usp=drivesdk</t>
  </si>
  <si>
    <t>Document successfully created; Document successfully merged; PDF created; Emails Sent: [To: jelder21@icloud.com]; Run via form trigger as conclaveannouncements@gmail.com; Timestamp: Jul 23 2021 10:23 AM</t>
  </si>
  <si>
    <t xml:space="preserve">Lots of technology issues.  Technology team did not utilize the expertise of regional technology teams that could have alleviated simple </t>
  </si>
  <si>
    <t xml:space="preserve">History and Protocol </t>
  </si>
  <si>
    <t>1hzR7GLtEFT21RFYxt48RBHDHwfciLKsx</t>
  </si>
  <si>
    <t>https://drive.google.com/file/d/1hzR7GLtEFT21RFYxt48RBHDHwfciLKsx/view?usp=drivesdk</t>
  </si>
  <si>
    <t>Document successfully created; Document successfully merged; PDF created; Run via form trigger as conclaveannouncements@gmail.com; Timestamp: Jul 23 2021 10:25 AM</t>
  </si>
  <si>
    <t>The vendors links were not working correctly. We may need links to their direct websites so that we can order from them.</t>
  </si>
  <si>
    <t>Seeing one another and communicating with one another. Also, taking care of the business of the organization even virtually.</t>
  </si>
  <si>
    <t>Lisa Guy Johnson</t>
  </si>
  <si>
    <t>lisa.guyjohnson50@gmail.com</t>
  </si>
  <si>
    <t>1rXRaZW80Nl9Oojy09gDps6bU6im9TKVP</t>
  </si>
  <si>
    <t>https://drive.google.com/file/d/1rXRaZW80Nl9Oojy09gDps6bU6im9TKVP/view?usp=drivesdk</t>
  </si>
  <si>
    <t>Document successfully created; Document successfully merged; PDF created; !!Error Sending Emails: Service invoked too many times for one day: email.; Run via form trigger as conclaveannouncements@gmail.com; Timestamp: Jul 23 2021 10:28 AM</t>
  </si>
  <si>
    <t>Lisa M Frieson</t>
  </si>
  <si>
    <t>lmfrieso@gmail.com</t>
  </si>
  <si>
    <t>1lbbXQF_Kg8amLFk5JK3L-j4sZ_7lC-9I</t>
  </si>
  <si>
    <t>https://drive.google.com/file/d/1lbbXQF_Kg8amLFk5JK3L-j4sZ_7lC-9I/view?usp=drivesdk</t>
  </si>
  <si>
    <t>non</t>
  </si>
  <si>
    <t xml:space="preserve">Plenary Sessions </t>
  </si>
  <si>
    <t xml:space="preserve">Joslualyn Smalls </t>
  </si>
  <si>
    <t>jnsmalls40@email.com</t>
  </si>
  <si>
    <t>10iIe8q_vdxaP-FVlLHfzfkv8xM8WyjHE</t>
  </si>
  <si>
    <t>https://drive.google.com/file/d/10iIe8q_vdxaP-FVlLHfzfkv8xM8WyjHE/view?usp=drivesdk</t>
  </si>
  <si>
    <t>Document successfully created; Document successfully merged; PDF created; !!Error Sending Emails: Service invoked too many times for one day: email.; Run via form trigger as conclaveannouncements@gmail.com; Timestamp: Jul 23 2021 10:29 AM</t>
  </si>
  <si>
    <t>Timing and a lots of things going on at this time; things I was able to tap in was satisfactory. A awesome experience!</t>
  </si>
  <si>
    <t>The sharing of others, seeing all the commonalities; the love of sisterhood; the presenters, etc. patience could feel the love. My hope in the future I will be more prepared.</t>
  </si>
  <si>
    <t>Madeline Davis Jones</t>
  </si>
  <si>
    <t>madeline-jones@sbcglobal.net</t>
  </si>
  <si>
    <t>1_hF45HK8ABMQen_btkNfylN9Dk4T-KJ7</t>
  </si>
  <si>
    <t>https://drive.google.com/file/d/1_hF45HK8ABMQen_btkNfylN9Dk4T-KJ7/view?usp=drivesdk</t>
  </si>
  <si>
    <t>Document successfully created; Document successfully merged; PDF created; !!Error Sending Emails: Service invoked too many times for one day: email.; Run via form trigger as conclaveannouncements@gmail.com; Timestamp: Jul 23 2021 10:31 AM</t>
  </si>
  <si>
    <t>We must continue to provide a virtual option so that all Sorors have access to our information, training and platforms.</t>
  </si>
  <si>
    <t>The participation of Sorors across all Regions</t>
  </si>
  <si>
    <t>Apryl Buchanan</t>
  </si>
  <si>
    <t>aprylbuc416@gmail.com</t>
  </si>
  <si>
    <t>1Q2TVf6pj65D7Y9f8XwHSZjy8gt5ijlee</t>
  </si>
  <si>
    <t>https://drive.google.com/file/d/1Q2TVf6pj65D7Y9f8XwHSZjy8gt5ijlee/view?usp=drivesdk</t>
  </si>
  <si>
    <t>Document successfully created; Document successfully merged; PDF created; !!Error Sending Emails: Service invoked too many times for one day: email.; Run via form trigger as conclaveannouncements@gmail.com; Timestamp: Jul 23 2021 10:32 AM</t>
  </si>
  <si>
    <t xml:space="preserve">Whova was not the best platform </t>
  </si>
  <si>
    <t>Anthropos discussion</t>
  </si>
  <si>
    <t>1YPAjbXSOJRmp4iea4_E8ReeqXnF6RutK</t>
  </si>
  <si>
    <t>https://drive.google.com/file/d/1YPAjbXSOJRmp4iea4_E8ReeqXnF6RutK/view?usp=drivesdk</t>
  </si>
  <si>
    <t>Document successfully created; Document successfully merged; PDF created; Run via form trigger as conclaveannouncements@gmail.com; Timestamp: Jul 23 2021 10:34 AM</t>
  </si>
  <si>
    <t>I can't not wait for a face to face conclave</t>
  </si>
  <si>
    <t>Learning more about our founders and history.</t>
  </si>
  <si>
    <t>Jihan Korri Pouncy</t>
  </si>
  <si>
    <t>jihan.pouncy@gmail.com</t>
  </si>
  <si>
    <t>1sGOOAM3gC_-S3zzk1Wol4PyfCdwy6FuO</t>
  </si>
  <si>
    <t>https://drive.google.com/file/d/1sGOOAM3gC_-S3zzk1Wol4PyfCdwy6FuO/view?usp=drivesdk</t>
  </si>
  <si>
    <t>Document successfully created; Document successfully merged; PDF created; !!Error Sending Emails: Service invoked too many times for one day: email.; Run via form trigger as conclaveannouncements@gmail.com; Timestamp: Jul 23 2021 10:34 AM</t>
  </si>
  <si>
    <t>The planning committee did an awesome job covering the business of the organization.</t>
  </si>
  <si>
    <t>Vital issues and the workshop 15 min. videos</t>
  </si>
  <si>
    <t>Sharon Mosley</t>
  </si>
  <si>
    <t>mosleys541@gmail.com</t>
  </si>
  <si>
    <t>18D5aaYVhfSWeWcYtGUF-PEgLA-4efjBC</t>
  </si>
  <si>
    <t>https://drive.google.com/file/d/18D5aaYVhfSWeWcYtGUF-PEgLA-4efjBC/view?usp=drivesdk</t>
  </si>
  <si>
    <t>Document successfully created; Document successfully merged; PDF created; !!Error Sending Emails: Service invoked too many times for one day: email.; Run via form trigger as conclaveannouncements@gmail.com; Timestamp: Jul 23 2021 10:38 AM</t>
  </si>
  <si>
    <t>Phenomenal!!! I thoroughly enjoyed this conference even though I missed being face2face, Madam Supreme Basileus and her team made sure we felt like we were in a setting together.👏🥰 A suggestion for future Conclaves is to keep the "Virtual Option" available to Sorors who might not be able to attend in person due to work schedule conflicts and "retired seniors" who have difficulty traveling but still want to attend the conference and "feel connected" to our Sisterhood. I know its possible if we just pulled this off with over a thousand Sorors of all ages attending this Conclave virtually!👩‍💻😊</t>
  </si>
  <si>
    <t xml:space="preserve">The technology presentations were all spectacular!👏 This truly enhanced the overall appeal of the Virtual Conclave meetings,activites,and events. Thank you.🥰❤💛 </t>
  </si>
  <si>
    <t>Carolyn Meadows</t>
  </si>
  <si>
    <t>resource2day@yahoo.com</t>
  </si>
  <si>
    <t>17rakEZnMsWtbZMZIbO5hw1R9PTsr9J9K</t>
  </si>
  <si>
    <t>https://drive.google.com/file/d/17rakEZnMsWtbZMZIbO5hw1R9PTsr9J9K/view?usp=drivesdk</t>
  </si>
  <si>
    <t>Document successfully created; Document successfully merged; PDF created; !!Error Sending Emails: Service invoked too many times for one day: email.; Run via form trigger as conclaveannouncements@gmail.com; Timestamp: Jul 23 2021 10:39 AM</t>
  </si>
  <si>
    <t>Job well done ; commendations to the Technology Team and Conclave Coordinators.</t>
  </si>
  <si>
    <t>The Vital Issues , Plenary Sessions are of upmost value.</t>
  </si>
  <si>
    <t>Mary L. Payne</t>
  </si>
  <si>
    <t>rapidrodin@yahoo.com</t>
  </si>
  <si>
    <t>1VsdNT_C8lPzz2fmeg-4M4SsiADOMRxSp</t>
  </si>
  <si>
    <t>https://drive.google.com/file/d/1VsdNT_C8lPzz2fmeg-4M4SsiADOMRxSp/view?usp=drivesdk</t>
  </si>
  <si>
    <t>Document successfully created; Document successfully merged; PDF created; !!Error Sending Emails: Service invoked too many times for one day: email.; Run via form trigger as conclaveannouncements@gmail.com; Timestamp: Jul 23 2021 10:45 AM</t>
  </si>
  <si>
    <t>It was productive, but it lacked the warm fellowship.</t>
  </si>
  <si>
    <t xml:space="preserve">Jocelyn Pierce </t>
  </si>
  <si>
    <t>j3pierce@att.net</t>
  </si>
  <si>
    <t>1-4xFI_xHJ2O8bkrH1oT-VlGCtDwD9UZd</t>
  </si>
  <si>
    <t>https://drive.google.com/file/d/1-4xFI_xHJ2O8bkrH1oT-VlGCtDwD9UZd/view?usp=drivesdk</t>
  </si>
  <si>
    <t>Excellent! Am definitely looking forward to 100th Anniversary Conclave!!</t>
  </si>
  <si>
    <t xml:space="preserve">Being able to identify names with faces!!!  </t>
  </si>
  <si>
    <t>Sharone Jackson</t>
  </si>
  <si>
    <t>brownjacksonse@aol.com</t>
  </si>
  <si>
    <t>1xO1zfqbMr4QUV9GTlz84PHAtmvHSaAXF</t>
  </si>
  <si>
    <t>https://drive.google.com/file/d/1xO1zfqbMr4QUV9GTlz84PHAtmvHSaAXF/view?usp=drivesdk</t>
  </si>
  <si>
    <t>Document successfully created; Document successfully merged; PDF created; Emails Sent: [To: brownjacksonse@aol.com]; Run via form trigger as conclaveannouncements@gmail.com; Timestamp: Jul 23 2021 10:48 AM</t>
  </si>
  <si>
    <t>Madame Supreme tribute</t>
  </si>
  <si>
    <t>Tania Green-Clark</t>
  </si>
  <si>
    <t>educator4life1@gmail.com</t>
  </si>
  <si>
    <t>1_bH-GGWADcNfdZd0MrpojHkkZh-_Ej0R</t>
  </si>
  <si>
    <t>https://drive.google.com/file/d/1_bH-GGWADcNfdZd0MrpojHkkZh-_Ej0R/view?usp=drivesdk</t>
  </si>
  <si>
    <t>Document successfully created; Document successfully merged; PDF created; !!Error Sending Emails: Service invoked too many times for one day: email.; Run via form trigger as conclaveannouncements@gmail.com; Timestamp: Jul 23 2021 10:49 AM</t>
  </si>
  <si>
    <t xml:space="preserve">I enjoyed networking with my fellow Anthropos </t>
  </si>
  <si>
    <t>Everything I was able to attend, I loved!</t>
  </si>
  <si>
    <t xml:space="preserve"> Van Buren Payne</t>
  </si>
  <si>
    <t>mvvvartpayne@yahoo.com</t>
  </si>
  <si>
    <t>1CYEqSn3cqHFjHRevK7Ei9_zGZySmM1Xh</t>
  </si>
  <si>
    <t>https://drive.google.com/file/d/1CYEqSn3cqHFjHRevK7Ei9_zGZySmM1Xh/view?usp=drivesdk</t>
  </si>
  <si>
    <t xml:space="preserve">Great event. Looking forward to 2023 in Orlando </t>
  </si>
  <si>
    <t xml:space="preserve">Networking with so many awesome women. </t>
  </si>
  <si>
    <t>Amelia Farlow</t>
  </si>
  <si>
    <t>asharpf@yahoo.com</t>
  </si>
  <si>
    <t>1DDX8tWrmrf0pKbwpTP6jO_cQlkKl3TrE</t>
  </si>
  <si>
    <t>https://drive.google.com/file/d/1DDX8tWrmrf0pKbwpTP6jO_cQlkKl3TrE/view?usp=drivesdk</t>
  </si>
  <si>
    <t>Document successfully created; Document successfully merged; PDF created; !!Error Sending Emails: Service invoked too many times for one day: email.; Run via form trigger as conclaveannouncements@gmail.com; Timestamp: Jul 23 2021 10:52 AM</t>
  </si>
  <si>
    <t xml:space="preserve">I love the open format to see my sisters. However, Whova is not very user friendly  Several things we went to were not available or seemed to be inaccessible. </t>
  </si>
  <si>
    <t>Sororal workshops</t>
  </si>
  <si>
    <t>Yumesha Mosley</t>
  </si>
  <si>
    <t>ycmosley@yahoo.com</t>
  </si>
  <si>
    <t>1nVdBQY47hout6w88-WPxPtZk1XgZJwmE</t>
  </si>
  <si>
    <t>https://drive.google.com/file/d/1nVdBQY47hout6w88-WPxPtZk1XgZJwmE/view?usp=drivesdk</t>
  </si>
  <si>
    <t>Organized very well</t>
  </si>
  <si>
    <t>HBCU night</t>
  </si>
  <si>
    <t>Gwen Walton</t>
  </si>
  <si>
    <t>gwalton2@bellsouth.net</t>
  </si>
  <si>
    <t>1BULoQvntbwqKL0-zI29a_caySXYX4ZO5</t>
  </si>
  <si>
    <t>https://drive.google.com/file/d/1BULoQvntbwqKL0-zI29a_caySXYX4ZO5/view?usp=drivesdk</t>
  </si>
  <si>
    <t>Document successfully created; Document successfully merged; PDF created; !!Error Sending Emails: Service invoked too many times for one day: email.; Run via form trigger as conclaveannouncements@gmail.com; Timestamp: Jul 23 2021 10:53 AM</t>
  </si>
  <si>
    <t xml:space="preserve">I liked the community groups; however, it would be nice to some how sort professional substantive topics from the sisterly fun topics. Also if not costly, access to workshops post-conclave would be nice to view missed or conflicting times.  After workshops, it could be announced details how to access for a limited time. </t>
  </si>
  <si>
    <t>Workshop and professional communication networks.</t>
  </si>
  <si>
    <t>Bonnie C. Atwater</t>
  </si>
  <si>
    <t>bonniecatwater@gmail.com</t>
  </si>
  <si>
    <t>15nGVCZTkmvkO-brTfLQYbgDZgOmrYcQa</t>
  </si>
  <si>
    <t>https://drive.google.com/file/d/15nGVCZTkmvkO-brTfLQYbgDZgOmrYcQa/view?usp=drivesdk</t>
  </si>
  <si>
    <t>Document successfully created; Document successfully merged; PDF created; !!Error Sending Emails: Service invoked too many times for one day: email.; Run via form trigger as conclaveannouncements@gmail.com; Timestamp: Jul 23 2021 10:54 AM</t>
  </si>
  <si>
    <t>Communication about events and vendor services could be improved. Communication about training sessions was not sent in a timely manner. Vendors like Ray Parker only accepting Pay Pal was a problem.</t>
  </si>
  <si>
    <t>The Plenary sessions were informational  and beneficial. The sorrel workshops also provided useful information.</t>
  </si>
  <si>
    <t>1zjM2Z5fyQxDjs1sUgMgXKFDxSem8hwrt</t>
  </si>
  <si>
    <t>https://drive.google.com/file/d/1zjM2Z5fyQxDjs1sUgMgXKFDxSem8hwrt/view?usp=drivesdk</t>
  </si>
  <si>
    <t>Document successfully created; Document successfully merged; PDF created; Run via form trigger as conclaveannouncements@gmail.com; Timestamp: Jul 23 2021 10:54 AM</t>
  </si>
  <si>
    <t>Great Conclave!</t>
  </si>
  <si>
    <t>Dr. Candance Russell</t>
  </si>
  <si>
    <t>candance5@gmail.com</t>
  </si>
  <si>
    <t>1eoFUpd23qzzwy-DfJQO3Ee32iNM3lapq</t>
  </si>
  <si>
    <t>https://drive.google.com/file/d/1eoFUpd23qzzwy-DfJQO3Ee32iNM3lapq/view?usp=drivesdk</t>
  </si>
  <si>
    <t>NA</t>
  </si>
  <si>
    <t>Being able to watch all the different workshops that will help me adjust theough life and rhe upcoming school year</t>
  </si>
  <si>
    <t xml:space="preserve">Devon Thompson </t>
  </si>
  <si>
    <t>dnthompson78@outlook.com</t>
  </si>
  <si>
    <t>1wHALm6U4co-Js2dWRQjoA0YiPq7HEbjV</t>
  </si>
  <si>
    <t>https://drive.google.com/file/d/1wHALm6U4co-Js2dWRQjoA0YiPq7HEbjV/view?usp=drivesdk</t>
  </si>
  <si>
    <t>Document successfully created; Document successfully merged; PDF created; !!Error Sending Emails: Service invoked too many times for one day: email.; Run via form trigger as conclaveannouncements@gmail.com; Timestamp: Jul 23 2021 10:55 AM</t>
  </si>
  <si>
    <t>Utilize the expertise of regional technology teams to help. Things could have been so much smoother if the National technology team had received hands-on help from the regional technology teams instead of freezing them out and trying to maintain total control. It was disastrous. The check in should have been in pre-assigned regional breakout rooms with regional chairs</t>
  </si>
  <si>
    <t>1j5Y4CW8ACF9Sq2-pZiI8xt7uZDg1la6A</t>
  </si>
  <si>
    <t>https://drive.google.com/file/d/1j5Y4CW8ACF9Sq2-pZiI8xt7uZDg1la6A/view?usp=drivesdk</t>
  </si>
  <si>
    <t>Document successfully created; Document successfully merged; PDF created; Run via form trigger as conclaveannouncements@gmail.com; Timestamp: Jul 23 2021 10:55 AM</t>
  </si>
  <si>
    <t>Doris J Frieson</t>
  </si>
  <si>
    <t>pete_dee@bellsouth.net</t>
  </si>
  <si>
    <t>1h7nLC_me8aMvW6SewckhdNR17YhX9oBy</t>
  </si>
  <si>
    <t>https://drive.google.com/file/d/1h7nLC_me8aMvW6SewckhdNR17YhX9oBy/view?usp=drivesdk</t>
  </si>
  <si>
    <t>Document successfully created; Document successfully merged; PDF created; !!Error Sending Emails: Service invoked too many times for one day: email.; Run via form trigger as conclaveannouncements@gmail.com; Timestamp: Jul 23 2021 10:56 AM</t>
  </si>
  <si>
    <t xml:space="preserve">Moving forward with Centennial Celebration and looking forward to all the activities </t>
  </si>
  <si>
    <t xml:space="preserve">Yalaunda Taylor </t>
  </si>
  <si>
    <t>yalaundataylor@yahoo.com</t>
  </si>
  <si>
    <t>1TlZ0y7PAVm2UwioQ8ihVgKjwQgMfbNb7</t>
  </si>
  <si>
    <t>https://drive.google.com/file/d/1TlZ0y7PAVm2UwioQ8ihVgKjwQgMfbNb7/view?usp=drivesdk</t>
  </si>
  <si>
    <t>Peacenlyn M. Wells</t>
  </si>
  <si>
    <t>wellspeacenlyn@gmail.com</t>
  </si>
  <si>
    <t>1BzHx4l_1FqXoV5Oy4Q4klePFFlqkWVe4</t>
  </si>
  <si>
    <t>https://drive.google.com/file/d/1BzHx4l_1FqXoV5Oy4Q4klePFFlqkWVe4/view?usp=drivesdk</t>
  </si>
  <si>
    <t>Document successfully created; Document successfully merged; PDF created; !!Error Sending Emails: Service invoked too many times for one day: email.; Run via form trigger as conclaveannouncements@gmail.com; Timestamp: Jul 23 2021 10:57 AM</t>
  </si>
  <si>
    <t>I pray it’s in person next time. It was lot and if we can slime down the days that would be better if it’s virtual again. It was overwhelming,</t>
  </si>
  <si>
    <t>Martha Barbers workshop.</t>
  </si>
  <si>
    <t>Basileus Carolyn Patrice Marsh</t>
  </si>
  <si>
    <t>mrsmarsh2000@gmail.com</t>
  </si>
  <si>
    <t>1UYihx2qdD-ap-P8JMZ1QGIje33MIdwjZ</t>
  </si>
  <si>
    <t>https://drive.google.com/file/d/1UYihx2qdD-ap-P8JMZ1QGIje33MIdwjZ/view?usp=drivesdk</t>
  </si>
  <si>
    <t>Very organized by by</t>
  </si>
  <si>
    <t xml:space="preserve">Calla Lily services </t>
  </si>
  <si>
    <t xml:space="preserve">Brenda Fisher </t>
  </si>
  <si>
    <t>1U_LiKQm7C_0dUYsLA5ezNT9igMqIDLAr</t>
  </si>
  <si>
    <t>https://drive.google.com/file/d/1U_LiKQm7C_0dUYsLA5ezNT9igMqIDLAr/view?usp=drivesdk</t>
  </si>
  <si>
    <t>Document successfully created; Document successfully merged; PDF created; Run via form trigger as conclaveannouncements@gmail.com; Timestamp: Jul 23 2021 10:57 AM</t>
  </si>
  <si>
    <t>It was very good</t>
  </si>
  <si>
    <t>Seeing everyone</t>
  </si>
  <si>
    <t>Judith Brown</t>
  </si>
  <si>
    <t>judithbrown757@yahoo.com</t>
  </si>
  <si>
    <t>1N58KDQRPWWj0EHYz-MKIU93wAr2tVi38</t>
  </si>
  <si>
    <t>https://drive.google.com/file/d/1N58KDQRPWWj0EHYz-MKIU93wAr2tVi38/view?usp=drivesdk</t>
  </si>
  <si>
    <t xml:space="preserve">Technology Updates. </t>
  </si>
  <si>
    <t>Geneine Morris</t>
  </si>
  <si>
    <t>geneinemorris05@aol.com</t>
  </si>
  <si>
    <t>1UxauOO9FnSUAFgdEgFit-DsAEzz_O1Vl</t>
  </si>
  <si>
    <t>https://drive.google.com/file/d/1UxauOO9FnSUAFgdEgFit-DsAEzz_O1Vl/view?usp=drivesdk</t>
  </si>
  <si>
    <t>Document successfully created; Document successfully merged; PDF created; !!Error Sending Emails: Service invoked too many times for one day: email.; Run via form trigger as conclaveannouncements@gmail.com; Timestamp: Jul 23 2021 10:58 AM</t>
  </si>
  <si>
    <t xml:space="preserve">JoAnn Alston </t>
  </si>
  <si>
    <t>1fI4dxIFvwmWJZ3fgjrV3-F9LpGTrh3JS</t>
  </si>
  <si>
    <t>https://drive.google.com/file/d/1fI4dxIFvwmWJZ3fgjrV3-F9LpGTrh3JS/view?usp=drivesdk</t>
  </si>
  <si>
    <t>Document successfully created; Document successfully merged; PDF created; !!Error Sending Emails: Service invoked too many times for one day: email.; Run via form trigger as conclaveannouncements@gmail.com; Timestamp: Jul 23 2021 10:59 AM</t>
  </si>
  <si>
    <t xml:space="preserve">I can’t wait for the next Conclave!  </t>
  </si>
  <si>
    <t>I enjoyed the activities that I attended!!  The event was very well organized!</t>
  </si>
  <si>
    <t>Marilyn McGee</t>
  </si>
  <si>
    <t>dnmmcgee@netzero.net</t>
  </si>
  <si>
    <t>10lIvmCeIOS3Hl0x8Wrk_lWg398sKhNox</t>
  </si>
  <si>
    <t>https://drive.google.com/file/d/10lIvmCeIOS3Hl0x8Wrk_lWg398sKhNox/view?usp=drivesdk</t>
  </si>
  <si>
    <t>Having an option for Seasoned Sorors participating virtually</t>
  </si>
  <si>
    <t>WHOVA APP</t>
  </si>
  <si>
    <t>Barbara Devolia Hill</t>
  </si>
  <si>
    <t>1RBXz6f_BqiH-yLBlPdUjb89kmtQiG6OZ</t>
  </si>
  <si>
    <t>https://drive.google.com/file/d/1RBXz6f_BqiH-yLBlPdUjb89kmtQiG6OZ/view?usp=drivesdk</t>
  </si>
  <si>
    <t>I loved the Whova app.</t>
  </si>
  <si>
    <t>Being able to network vrtually.</t>
  </si>
  <si>
    <t>1bBOook0ehSw6OCXkgfEdfW2F65_x0T-H</t>
  </si>
  <si>
    <t>https://drive.google.com/file/d/1bBOook0ehSw6OCXkgfEdfW2F65_x0T-H/view?usp=drivesdk</t>
  </si>
  <si>
    <t>Document successfully created; Document successfully merged; PDF created; Run via form trigger as conclaveannouncements@gmail.com; Timestamp: Jul 23 2021 10:59 AM</t>
  </si>
  <si>
    <t>Overall, it was an enjoyable and beneficial experience. I hope that  some components of the virtual format will be included in future conclaves. It will allow participation from sorors, who are for whatever reason, unable to attend.</t>
  </si>
  <si>
    <t>Evelyn Harris</t>
  </si>
  <si>
    <t>evelync.harris@yahoo.com</t>
  </si>
  <si>
    <t>16AYi69rOfYTXcqo9PcaCSU7ND6FDPX5X</t>
  </si>
  <si>
    <t>https://drive.google.com/file/d/16AYi69rOfYTXcqo9PcaCSU7ND6FDPX5X/view?usp=drivesdk</t>
  </si>
  <si>
    <t>Document successfully created; Document successfully merged; PDF created; !!Error Sending Emails: Service invoked too many times for one day: email.; Run via form trigger as conclaveannouncements@gmail.com; Timestamp: Jul 23 2021 11:00 AM</t>
  </si>
  <si>
    <t>I was a first time attendant. I felt the conference was a great experience.</t>
  </si>
  <si>
    <t xml:space="preserve">I enjoy it all. Kudos to our Supreme Basilus and planning committee </t>
  </si>
  <si>
    <t xml:space="preserve">Marjorie Hammond </t>
  </si>
  <si>
    <t>marjoriehammond@sbcglobal.net</t>
  </si>
  <si>
    <t>1XJiD5Lbs0mXSU4sSAxqbbVwK-5w_CDeo</t>
  </si>
  <si>
    <t>https://drive.google.com/file/d/1XJiD5Lbs0mXSU4sSAxqbbVwK-5w_CDeo/view?usp=drivesdk</t>
  </si>
  <si>
    <t>I can not wait to attend Conclave in person</t>
  </si>
  <si>
    <t>Learning more about our founders and history</t>
  </si>
  <si>
    <t>1gFQk0DGqnlNze923CIg_a0AALIrum2SM</t>
  </si>
  <si>
    <t>https://drive.google.com/file/d/1gFQk0DGqnlNze923CIg_a0AALIrum2SM/view?usp=drivesdk</t>
  </si>
  <si>
    <t>Include a virtual option in addition to in-person participation</t>
  </si>
  <si>
    <t>Melanie L Hill-White</t>
  </si>
  <si>
    <t>1kkDoC1W17pcWhABRK1RvBO6QOHthhdf7</t>
  </si>
  <si>
    <t>https://drive.google.com/file/d/1kkDoC1W17pcWhABRK1RvBO6QOHthhdf7/view?usp=drivesdk</t>
  </si>
  <si>
    <t>Document successfully created; Document successfully merged; PDF created; !!Error Sending Emails: Service invoked too many times for one day: email.; Run via form trigger as conclaveannouncements@gmail.com; Timestamp: Jul 23 2021 11:01 AM</t>
  </si>
  <si>
    <t>Tawanna Prophet Brinkley</t>
  </si>
  <si>
    <t>tawannaprophet@gmail.com</t>
  </si>
  <si>
    <t>13VgIyukJ2b_CSvldqNvdLtMZt2-tM3cZ</t>
  </si>
  <si>
    <t>https://drive.google.com/file/d/13VgIyukJ2b_CSvldqNvdLtMZt2-tM3cZ/view?usp=drivesdk</t>
  </si>
  <si>
    <t>Document successfully created; Document successfully merged; PDF created; !!Error Sending Emails: Service invoked too many times for one day: email.; Run via form trigger as conclaveannouncements@gmail.com; Timestamp: Jul 23 2021 11:02 AM</t>
  </si>
  <si>
    <t>Vital Issues</t>
  </si>
  <si>
    <t>Glenda Keaton</t>
  </si>
  <si>
    <t>g.keaton@hotmail.com</t>
  </si>
  <si>
    <t>17JKcDZ3jql90KDCdVsQDIH133te2MbGm</t>
  </si>
  <si>
    <t>https://drive.google.com/file/d/17JKcDZ3jql90KDCdVsQDIH133te2MbGm/view?usp=drivesdk</t>
  </si>
  <si>
    <t>This was my first Conclave so I was just trying to understand all the procedures and ceremonies.</t>
  </si>
  <si>
    <t xml:space="preserve">Getting together with  sorors from around the country </t>
  </si>
  <si>
    <t>Denise Bond</t>
  </si>
  <si>
    <t>dfbb367575@gmail.com</t>
  </si>
  <si>
    <t>1del8l8JMEnC5nwvXYxBHUYMsK9Wzb82S</t>
  </si>
  <si>
    <t>https://drive.google.com/file/d/1del8l8JMEnC5nwvXYxBHUYMsK9Wzb82S/view?usp=drivesdk</t>
  </si>
  <si>
    <t>Informative workshops with a variety of topics.</t>
  </si>
  <si>
    <t>Brooksie B. Sturdivant</t>
  </si>
  <si>
    <t>bbroome1978@gmail.com</t>
  </si>
  <si>
    <t>1vko9ewdgiqRXKoGAIqXCt-DypZnNWHwf</t>
  </si>
  <si>
    <t>https://drive.google.com/file/d/1vko9ewdgiqRXKoGAIqXCt-DypZnNWHwf/view?usp=drivesdk</t>
  </si>
  <si>
    <t>Document successfully created; Document successfully merged; PDF created; !!Error Sending Emails: Service invoked too many times for one day: email.; Run via form trigger as conclaveannouncements@gmail.com; Timestamp: Jul 23 2021 11:03 AM</t>
  </si>
  <si>
    <t>Credentials check in was not good.</t>
  </si>
  <si>
    <t xml:space="preserve">Number of participants </t>
  </si>
  <si>
    <t xml:space="preserve">Evelyn Pierce-Hicks </t>
  </si>
  <si>
    <t>IndyEducator52@msn.com</t>
  </si>
  <si>
    <t>1rOZGDPj5lQ4FXDrfjbrMbGMNY4N1nS77</t>
  </si>
  <si>
    <t>https://drive.google.com/file/d/1rOZGDPj5lQ4FXDrfjbrMbGMNY4N1nS77/view?usp=drivesdk</t>
  </si>
  <si>
    <t>Document successfully created; Document successfully merged; PDF created; !!Error Sending Emails: Service invoked too many times for one day: email.; Run via form trigger as conclaveannouncements@gmail.com; Timestamp: Jul 23 2021 11:04 AM</t>
  </si>
  <si>
    <t>Very well done!</t>
  </si>
  <si>
    <t>Phillip Wade</t>
  </si>
  <si>
    <t>phillip.wade@sbcglobal.net</t>
  </si>
  <si>
    <t>1vtxnoToCbmx0YHWdHT6vRUFVTY_RjFs8</t>
  </si>
  <si>
    <t>https://drive.google.com/file/d/1vtxnoToCbmx0YHWdHT6vRUFVTY_RjFs8/view?usp=drivesdk</t>
  </si>
  <si>
    <t>Breakout</t>
  </si>
  <si>
    <t>Kathye Porter</t>
  </si>
  <si>
    <t>kathyeporter@yahoo.com</t>
  </si>
  <si>
    <t>1jVRUOCxAzG6RJ_OFQh8ZApxsTD7gNwmd</t>
  </si>
  <si>
    <t>https://drive.google.com/file/d/1jVRUOCxAzG6RJ_OFQh8ZApxsTD7gNwmd/view?usp=drivesdk</t>
  </si>
  <si>
    <t>Document successfully created; Document successfully merged; PDF created; !!Error Sending Emails: Service invoked too many times for one day: email.; Run via form trigger as conclaveannouncements@gmail.com; Timestamp: Jul 23 2021 11:07 AM</t>
  </si>
  <si>
    <t>Job well done; commendations to Technology Team and especially the  on   Conclave. Coordinators!!!</t>
  </si>
  <si>
    <t xml:space="preserve">Enjoyed all aspects of the Conclave; was able to attend all of the workshops due to the great accessibility; from the opening ceremony to the closing ceremony I was in awe ! </t>
  </si>
  <si>
    <t>1gh8hsHb9ef50IRbwMw-Kh2Wwpm16Jwg2</t>
  </si>
  <si>
    <t>https://drive.google.com/file/d/1gh8hsHb9ef50IRbwMw-Kh2Wwpm16Jwg2/view?usp=drivesdk</t>
  </si>
  <si>
    <t>Improve technical issues</t>
  </si>
  <si>
    <t>Meeting Sorors</t>
  </si>
  <si>
    <t>MAGGIE L. BURNES</t>
  </si>
  <si>
    <t>mburnes511@aol.com</t>
  </si>
  <si>
    <t>1hstTe6HNOENtRJdcmZ6qQr2sONd26nJU</t>
  </si>
  <si>
    <t>https://drive.google.com/file/d/1hstTe6HNOENtRJdcmZ6qQr2sONd26nJU/view?usp=drivesdk</t>
  </si>
  <si>
    <t>Na</t>
  </si>
  <si>
    <t xml:space="preserve">Everything,  i loved the professional development. </t>
  </si>
  <si>
    <t xml:space="preserve">Jasmine McTague </t>
  </si>
  <si>
    <t>Jpinet01@gmail.com</t>
  </si>
  <si>
    <t>11Jpl2k8EK19Me5hrmpGQ-4E4a8VyQ8Y4</t>
  </si>
  <si>
    <t>https://drive.google.com/file/d/11Jpl2k8EK19Me5hrmpGQ-4E4a8VyQ8Y4/view?usp=drivesdk</t>
  </si>
  <si>
    <t>Document successfully created; Document successfully merged; PDF created; !!Error Sending Emails: Service invoked too many times for one day: email.; Run via form trigger as conclaveannouncements@gmail.com; Timestamp: Jul 23 2021 11:08 AM</t>
  </si>
  <si>
    <t>N/a</t>
  </si>
  <si>
    <t>12aiom1W02iAXg2P0yRxvBMCn6MEYPRBw</t>
  </si>
  <si>
    <t>https://drive.google.com/file/d/12aiom1W02iAXg2P0yRxvBMCn6MEYPRBw/view?usp=drivesdk</t>
  </si>
  <si>
    <t xml:space="preserve">I was unable to attend the KOT Conference and Worship Service. </t>
  </si>
  <si>
    <t xml:space="preserve">The opportunity for NSPDK, INC to continue our wonderful tradition of having a virtual meeting in spite of the COVID-19 taking away our face-to-face meetings. </t>
  </si>
  <si>
    <t>Ruth Bridgers</t>
  </si>
  <si>
    <t>bridgers5820@att.net</t>
  </si>
  <si>
    <t>1b3_Yrwy11YsMj0le2xEVI2HI7gMyvMew</t>
  </si>
  <si>
    <t>https://drive.google.com/file/d/1b3_Yrwy11YsMj0le2xEVI2HI7gMyvMew/view?usp=drivesdk</t>
  </si>
  <si>
    <t>Awesome, the Planning Team's fantastic job</t>
  </si>
  <si>
    <t xml:space="preserve">Membership program and the Plenaries  I,II,III </t>
  </si>
  <si>
    <t>Naomi Scales Walker</t>
  </si>
  <si>
    <t>naomi.scales@accs.edu</t>
  </si>
  <si>
    <t>1CgNu5banL7rueIjJpR3_ij2MVvgE8hCP</t>
  </si>
  <si>
    <t>https://drive.google.com/file/d/1CgNu5banL7rueIjJpR3_ij2MVvgE8hCP/view?usp=drivesdk</t>
  </si>
  <si>
    <t>Document successfully created; Document successfully merged; PDF created; !!Error Sending Emails: Service invoked too many times for one day: email.; Run via form trigger as conclaveannouncements@gmail.com; Timestamp: Jul 23 2021 11:12 AM</t>
  </si>
  <si>
    <t xml:space="preserve">Perhaps evaluate the number speeches and presentations that can be eliminated from the program as it is a long day. Example, The campaign speeches were sent ahead of time and viewed at the regional meeting, why are we seating for them a third time. Meet the Candidates gave sorors time to engage personally with those running for office. Many delegates who were tech savvy had to sit through a lengthy training and we were asked to log on again an additional day to practice voting and changing our names, maybe consider allowing those sorors the option to confirm voting through the sample ballets that were later shared. Maybe levels of proficiency in technology can be offered as a lot of time was waisted trying to train sorors with limited tech skills. </t>
  </si>
  <si>
    <t>The workshops and social gathering to meet other sorors.</t>
  </si>
  <si>
    <t>Dr. Titania Hawkins</t>
  </si>
  <si>
    <t>dr.tmhawkins@gmail.com</t>
  </si>
  <si>
    <t>1z99P9NVkJO06_obatbXCThuDnBLEbVQc</t>
  </si>
  <si>
    <t>https://drive.google.com/file/d/1z99P9NVkJO06_obatbXCThuDnBLEbVQc/view?usp=drivesdk</t>
  </si>
  <si>
    <t>Document successfully created; Document successfully merged; PDF created; !!Error Sending Emails: Service invoked too many times for one day: email.; Run via form trigger as conclaveannouncements@gmail.com; Timestamp: Jul 23 2021 11:13 AM</t>
  </si>
  <si>
    <t>1q2-saDP1-4fKVsXSgZs7onZpA8lsbEdZ</t>
  </si>
  <si>
    <t>https://drive.google.com/file/d/1q2-saDP1-4fKVsXSgZs7onZpA8lsbEdZ/view?usp=drivesdk</t>
  </si>
  <si>
    <t>Document successfully created; Document successfully merged; PDF created; !!Error Sending Emails: Service invoked too many times for one day: email.; Run via form trigger as conclaveannouncements@gmail.com; Timestamp: Jul 23 2021 11:14 AM</t>
  </si>
  <si>
    <t>Participants interrupting the sessions and/or not muting caused some confusion and delay when organizers had to constantly pause. There are settings to prevent participants from unmuting themselves.</t>
  </si>
  <si>
    <t>Building relationships and learning more about the process and procedures of NSPDK.</t>
  </si>
  <si>
    <t>Kamele McLaren</t>
  </si>
  <si>
    <t>kmclarennspdk@gmail.con</t>
  </si>
  <si>
    <t>1HC1f-SkUE5Qaj3h7yYwWQCUJneBI4xFf</t>
  </si>
  <si>
    <t>https://drive.google.com/file/d/1HC1f-SkUE5Qaj3h7yYwWQCUJneBI4xFf/view?usp=drivesdk</t>
  </si>
  <si>
    <t>When we get another hotel, lets check their band widrh before contract are signed if parts are gonna be virtual.</t>
  </si>
  <si>
    <t>The community</t>
  </si>
  <si>
    <t>Vicki Bogan</t>
  </si>
  <si>
    <t>vickiwebb38@yahoo.com</t>
  </si>
  <si>
    <t>1c1PEAFxkrf4hMpeVWq3P7AY-mLYsYgih</t>
  </si>
  <si>
    <t>https://drive.google.com/file/d/1c1PEAFxkrf4hMpeVWq3P7AY-mLYsYgih/view?usp=drivesdk</t>
  </si>
  <si>
    <t>Document successfully created; Document successfully merged; PDF created; !!Error Sending Emails: Service invoked too many times for one day: email.; Run via form trigger as conclaveannouncements@gmail.com; Timestamp: Jul 23 2021 11:16 AM</t>
  </si>
  <si>
    <t>Keep up the great format.</t>
  </si>
  <si>
    <t xml:space="preserve">Vital Issues were relevant and informative. </t>
  </si>
  <si>
    <t>Allie Harrison</t>
  </si>
  <si>
    <t>10T-cGhyClCRkGaLtusnK2AuJoA_rJNb5</t>
  </si>
  <si>
    <t>https://drive.google.com/file/d/10T-cGhyClCRkGaLtusnK2AuJoA_rJNb5/view?usp=drivesdk</t>
  </si>
  <si>
    <t xml:space="preserve">Excellent </t>
  </si>
  <si>
    <t xml:space="preserve">Closing ceremony </t>
  </si>
  <si>
    <t xml:space="preserve">Angetti McLaughlin </t>
  </si>
  <si>
    <t>angetti59@att.net</t>
  </si>
  <si>
    <t>1kfqBicIlDZFmzQxv3wc5VY4SK5hICwYu</t>
  </si>
  <si>
    <t>https://drive.google.com/file/d/1kfqBicIlDZFmzQxv3wc5VY4SK5hICwYu/view?usp=drivesdk</t>
  </si>
  <si>
    <t>Document successfully created; Document successfully merged; PDF created; !!Error Sending Emails: Service invoked too many times for one day: email.; Run via form trigger as conclaveannouncements@gmail.com; Timestamp: Jul 23 2021 11:17 AM</t>
  </si>
  <si>
    <t xml:space="preserve">Navigation </t>
  </si>
  <si>
    <t xml:space="preserve">Oretha Pope </t>
  </si>
  <si>
    <t>oretha_p@yahoo.com</t>
  </si>
  <si>
    <t>1RUkkemPS6osrRjhWJicFqfEWsg4Eo-YK</t>
  </si>
  <si>
    <t>https://drive.google.com/file/d/1RUkkemPS6osrRjhWJicFqfEWsg4Eo-YK/view?usp=drivesdk</t>
  </si>
  <si>
    <t>Document successfully created; Document successfully merged; PDF created; !!Error Sending Emails: Service invoked too many times for one day: email.; Run via form trigger as conclaveannouncements@gmail.com; Timestamp: Jul 23 2021 11:20 AM</t>
  </si>
  <si>
    <t>Noneg</t>
  </si>
  <si>
    <t xml:space="preserve">Teacher’s Lounge </t>
  </si>
  <si>
    <t xml:space="preserve">Adriane Studdard </t>
  </si>
  <si>
    <t>1ORshW2lePa3LzHS3FIZrm__xSI0BNxSk</t>
  </si>
  <si>
    <t>https://drive.google.com/file/d/1ORshW2lePa3LzHS3FIZrm__xSI0BNxSk/view?usp=drivesdk</t>
  </si>
  <si>
    <t>Document successfully created; Document successfully merged; PDF created; !!Error Sending Emails: Service invoked too many times for one day: email.; Run via form trigger as conclaveannouncements@gmail.com; Timestamp: Jul 23 2021 11:21 AM</t>
  </si>
  <si>
    <t>Sessions on Grant Writing</t>
  </si>
  <si>
    <t>1CrbbWBFZsdir0c4fX8-OLlMlLGGBKmqU</t>
  </si>
  <si>
    <t>https://drive.google.com/file/d/1CrbbWBFZsdir0c4fX8-OLlMlLGGBKmqU/view?usp=drivesdk</t>
  </si>
  <si>
    <t>Document successfully created; Document successfully merged; PDF created; !!Error Sending Emails: Service invoked too many times for one day: email.; Run via form trigger as conclaveannouncements@gmail.com; Timestamp: Jul 23 2021 11:22 AM</t>
  </si>
  <si>
    <t>Awesome Conclave!</t>
  </si>
  <si>
    <t>The Workshop sessions were outstanding.</t>
  </si>
  <si>
    <t>Della W. Paul</t>
  </si>
  <si>
    <t>safety1167@gmail.com</t>
  </si>
  <si>
    <t>1mExmglcBdmvG1g4Uv468JApXv4AVK4r5</t>
  </si>
  <si>
    <t>https://drive.google.com/file/d/1mExmglcBdmvG1g4Uv468JApXv4AVK4r5/view?usp=drivesdk</t>
  </si>
  <si>
    <t>Document successfully created; Document successfully merged; PDF created; !!Error Sending Emails: Service invoked too many times for one day: email.; Run via form trigger as conclaveannouncements@gmail.com; Timestamp: Jul 23 2021 11:23 AM</t>
  </si>
  <si>
    <t>It was a good beginning for the first time.</t>
  </si>
  <si>
    <t>Cassandra Spearman</t>
  </si>
  <si>
    <t>cassandra.spearman@outlook.com</t>
  </si>
  <si>
    <t>1mdScJTAQ_NpQnZtH7CAJ04vzUfC5I-Fk</t>
  </si>
  <si>
    <t>https://drive.google.com/file/d/1mdScJTAQ_NpQnZtH7CAJ04vzUfC5I-Fk/view?usp=drivesdk</t>
  </si>
  <si>
    <t>Document successfully created; Document successfully merged; PDF created; !!Error Sending Emails: Service invoked too many times for one day: email.; Run via form trigger as conclaveannouncements@gmail.com; Timestamp: Jul 23 2021 11:26 AM</t>
  </si>
  <si>
    <t>I had a lot of trouble getting on the , maybe my age</t>
  </si>
  <si>
    <t>Learning situation for me</t>
  </si>
  <si>
    <t>Gwynndolyn Epps Welch</t>
  </si>
  <si>
    <t>gwelch2017@comcast.net</t>
  </si>
  <si>
    <t>10RsN1luJCn5635tviuhi41bimV-j_FUX</t>
  </si>
  <si>
    <t>https://drive.google.com/file/d/10RsN1luJCn5635tviuhi41bimV-j_FUX/view?usp=drivesdk</t>
  </si>
  <si>
    <t>Document successfully created; Document successfully merged; PDF created; !!Error Sending Emails: Service invoked too many times for one day: email.; Run via form trigger as conclaveannouncements@gmail.com; Timestamp: Jul 23 2021 11:27 AM</t>
  </si>
  <si>
    <t xml:space="preserve">Beautiful Conference </t>
  </si>
  <si>
    <t>Workshops and congratulations to our members for jobs well done</t>
  </si>
  <si>
    <t>Felecia Laury</t>
  </si>
  <si>
    <t>frl1@msn.com</t>
  </si>
  <si>
    <t>12GloUxxgZc99Ox5a883VLC0uRy0-Kre0</t>
  </si>
  <si>
    <t>https://drive.google.com/file/d/12GloUxxgZc99Ox5a883VLC0uRy0-Kre0/view?usp=drivesdk</t>
  </si>
  <si>
    <t xml:space="preserve">Outstanding! </t>
  </si>
  <si>
    <t>Every aspect of the Conclave was valuable and was done in a very professional manner.</t>
  </si>
  <si>
    <t>Bernice Shannon</t>
  </si>
  <si>
    <t>bbunkiela@aol.com</t>
  </si>
  <si>
    <t>143aEsfXWUfmgdT7YEIJik3_6bCkFuHL7</t>
  </si>
  <si>
    <t>https://drive.google.com/file/d/143aEsfXWUfmgdT7YEIJik3_6bCkFuHL7/view?usp=drivesdk</t>
  </si>
  <si>
    <t>Document successfully created; Document successfully merged; PDF created; !!Error Sending Emails: Service invoked too many times for one day: email.; Run via form trigger as conclaveannouncements@gmail.com; Timestamp: Jul 23 2021 11:29 AM</t>
  </si>
  <si>
    <t>Conclave should be offered virtually and in person</t>
  </si>
  <si>
    <t>The Virtual Environment, Contest</t>
  </si>
  <si>
    <t>Deborah Gipson-McKinney</t>
  </si>
  <si>
    <t>mcdeborah6@gmail.com</t>
  </si>
  <si>
    <t>1wky9l-b-2jJMJBmZ-fn5vjsDl20FQVpI</t>
  </si>
  <si>
    <t>https://drive.google.com/file/d/1wky9l-b-2jJMJBmZ-fn5vjsDl20FQVpI/view?usp=drivesdk</t>
  </si>
  <si>
    <t>The only problems were with signing in and having to vote "yes" on some issues or names I did not want to.</t>
  </si>
  <si>
    <t>Information received during Plenary Sessions and Workshops.</t>
  </si>
  <si>
    <t>Wynonia Brown   Gamma Chapter</t>
  </si>
  <si>
    <t>yrhock@aol.com</t>
  </si>
  <si>
    <t>1vz_2cnFWqDePbV5UoEcVAG5vxo9KAv04</t>
  </si>
  <si>
    <t>https://drive.google.com/file/d/1vz_2cnFWqDePbV5UoEcVAG5vxo9KAv04/view?usp=drivesdk</t>
  </si>
  <si>
    <t>perhaps the next Conclave will be in person and we will not have to deal with virtual.</t>
  </si>
  <si>
    <t xml:space="preserve">Plenary </t>
  </si>
  <si>
    <t>Dr. Elcendia Nord</t>
  </si>
  <si>
    <t>elnord@juno.com</t>
  </si>
  <si>
    <t>14xPIJTitcmlS5kn8vY7Ix3y9F-H7teKw</t>
  </si>
  <si>
    <t>https://drive.google.com/file/d/14xPIJTitcmlS5kn8vY7Ix3y9F-H7teKw/view?usp=drivesdk</t>
  </si>
  <si>
    <t xml:space="preserve">Thank you Soror in the future if we are to proceed virtually utilize Sorors from all regions possessing IT skills. God requires EXCELLENCE in all things. </t>
  </si>
  <si>
    <t>The Plenary Sessions and Workshops, as well as the opportunity for Soror’s throughout NSPDK to meet and greet virtually.</t>
  </si>
  <si>
    <t>Soror Reverend Kerri V. Mack</t>
  </si>
  <si>
    <t>ReverendKerriVMack@gmail.com</t>
  </si>
  <si>
    <t>109eUFxNEu2LHKpoerRNo7LPt9_UF5ZQe</t>
  </si>
  <si>
    <t>https://drive.google.com/file/d/109eUFxNEu2LHKpoerRNo7LPt9_UF5ZQe/view?usp=drivesdk</t>
  </si>
  <si>
    <t>Document successfully created; Document successfully merged; PDF created; !!Error Sending Emails: Service invoked too many times for one day: email.; Run via form trigger as conclaveannouncements@gmail.com; Timestamp: Jul 23 2021 11:30 AM</t>
  </si>
  <si>
    <t>Excellent ❤️</t>
  </si>
  <si>
    <t>All things were valuable.I always enjoy Conclave.❤️</t>
  </si>
  <si>
    <t>Janice McDowell</t>
  </si>
  <si>
    <t>mcdowelljanice.14@gmail.com</t>
  </si>
  <si>
    <t>1q2ctMH9yGuzdJ4au5exjp0_-C5YMgINf</t>
  </si>
  <si>
    <t>https://drive.google.com/file/d/1q2ctMH9yGuzdJ4au5exjp0_-C5YMgINf/view?usp=drivesdk</t>
  </si>
  <si>
    <t>Document successfully created; Document successfully merged; PDF created; !!Error Sending Emails: Service invoked too many times for one day: email.; Run via form trigger as conclaveannouncements@gmail.com; Timestamp: Jul 23 2021 11:32 AM</t>
  </si>
  <si>
    <t>.  It would be wonderful if we could offer a hybrid  of virtual and on-site Conclave in the future.</t>
  </si>
  <si>
    <t>The fact that so much innovation and creative was displayed doing the entire Conclave.  I was impressed with the talent, boldness and knowledge shared with all of us.</t>
  </si>
  <si>
    <t xml:space="preserve">Gloria Garnes </t>
  </si>
  <si>
    <t>gtgarnes@att.net</t>
  </si>
  <si>
    <t>1Q4GSHFPLIXoJNl79ZzJWzG3F7hBmfh9v</t>
  </si>
  <si>
    <t>https://drive.google.com/file/d/1Q4GSHFPLIXoJNl79ZzJWzG3F7hBmfh9v/view?usp=drivesdk</t>
  </si>
  <si>
    <t>Document successfully created; Document successfully merged; PDF created; !!Error Sending Emails: Service invoked too many times for one day: email.; Run via form trigger as conclaveannouncements@gmail.com; Timestamp: Jul 23 2021 11:33 AM</t>
  </si>
  <si>
    <t xml:space="preserve">I enjoyed the workshops and overall the Conclave was very organized. There were many opportunities to network.  </t>
  </si>
  <si>
    <t xml:space="preserve">Tina Allen </t>
  </si>
  <si>
    <t>tlallen5050@gmail.com</t>
  </si>
  <si>
    <t>1K6kxEI10XKUbsTvpDtfgpLSkp13hY1-y</t>
  </si>
  <si>
    <t>https://drive.google.com/file/d/1K6kxEI10XKUbsTvpDtfgpLSkp13hY1-y/view?usp=drivesdk</t>
  </si>
  <si>
    <t>Document successfully created; Document successfully merged; PDF created; !!Error Sending Emails: Service invoked too many times for one day: email.; Run via form trigger as conclaveannouncements@gmail.com; Timestamp: Jul 23 2021 11:36 AM</t>
  </si>
  <si>
    <t xml:space="preserve">Great Conclave! </t>
  </si>
  <si>
    <t>ERD Patsy Squire</t>
  </si>
  <si>
    <t>nspdkerd20@gmail.com</t>
  </si>
  <si>
    <t>1GoArTpOjLSEqK1eZwJ_dobExYOINLoEJ</t>
  </si>
  <si>
    <t>https://drive.google.com/file/d/1GoArTpOjLSEqK1eZwJ_dobExYOINLoEJ/view?usp=drivesdk</t>
  </si>
  <si>
    <t>Document successfully created; Document successfully merged; PDF created; !!Error Sending Emails: Service invoked too many times for one day: email.; Run via form trigger as conclaveannouncements@gmail.com; Timestamp: Jul 23 2021 11:37 AM</t>
  </si>
  <si>
    <t>Very nice and innovative. Very well done</t>
  </si>
  <si>
    <t xml:space="preserve">Great presentations. Unfortunately, I never could get into to see the keynote speaker.  No connection whatsoever. Thankfully, the choice between zoom and Whova came which enabled me to connect via zoom. </t>
  </si>
  <si>
    <t>Lilllian Jones-Thomas, Ed.D.</t>
  </si>
  <si>
    <t>lvjthomas@msn.com</t>
  </si>
  <si>
    <t>1rYFQ3o92ssAvllHSaZJqygJ4VG7OKJqd</t>
  </si>
  <si>
    <t>https://drive.google.com/file/d/1rYFQ3o92ssAvllHSaZJqygJ4VG7OKJqd/view?usp=drivesdk</t>
  </si>
  <si>
    <t>Document successfully created; Document successfully merged; PDF created; !!Error Sending Emails: Service invoked too many times for one day: email.; Run via form trigger as conclaveannouncements@gmail.com; Timestamp: Jul 23 2021 11:38 AM</t>
  </si>
  <si>
    <t>The Conclave was well planned and it ran  smoothly, even with technical difficulties.</t>
  </si>
  <si>
    <t>Soror Roper’s workshop on Estate Planning.</t>
  </si>
  <si>
    <t xml:space="preserve">Carolyn A. Dickens </t>
  </si>
  <si>
    <t>cadickens23@gmail.com</t>
  </si>
  <si>
    <t>1tXYAIicMSzdnTTEMGYThM2X4n9CTjxOQ</t>
  </si>
  <si>
    <t>https://drive.google.com/file/d/1tXYAIicMSzdnTTEMGYThM2X4n9CTjxOQ/view?usp=drivesdk</t>
  </si>
  <si>
    <t>It was good. Some of the technology was kind of complicated.</t>
  </si>
  <si>
    <t>Having it virtual gave me an opportunity to attend where I would not have been able to without virutual due to work.</t>
  </si>
  <si>
    <t>Sharon Clark</t>
  </si>
  <si>
    <t>veryfirstvictory@yahoo.com</t>
  </si>
  <si>
    <t>1C78nMrdhphSMIKoFxWYRekwW7DVxzwgP</t>
  </si>
  <si>
    <t>https://drive.google.com/file/d/1C78nMrdhphSMIKoFxWYRekwW7DVxzwgP/view?usp=drivesdk</t>
  </si>
  <si>
    <t>Document successfully created; Document successfully merged; PDF created; !!Error Sending Emails: Service invoked too many times for one day: email.; Run via form trigger as conclaveannouncements@gmail.com; Timestamp: Jul 23 2021 11:39 AM</t>
  </si>
  <si>
    <t xml:space="preserve">Considering this was a virtual conclave and the first one at that, this was a wonderful experience. The coordinators tried to make sure it was an enjoyable experience and all things considered, it certainly was. Hats off to the planning committee for this conference. </t>
  </si>
  <si>
    <t>The opportunity to see the changes being made to push the sorority forward was most rewarding.</t>
  </si>
  <si>
    <t>Monica K. Jones</t>
  </si>
  <si>
    <t>jonesmonicak@gmail.com</t>
  </si>
  <si>
    <t>11u_ePMOkGxgOHfFB3hlb1uxBjx9MQzOc</t>
  </si>
  <si>
    <t>https://drive.google.com/file/d/11u_ePMOkGxgOHfFB3hlb1uxBjx9MQzOc/view?usp=drivesdk</t>
  </si>
  <si>
    <t>Job well done.</t>
  </si>
  <si>
    <t>Ability to communicate with so many Sorors virtually.</t>
  </si>
  <si>
    <t>1HlpSi8HVp7fPqeNRyZPmNkZe_4EbwbwD</t>
  </si>
  <si>
    <t>https://drive.google.com/file/d/1HlpSi8HVp7fPqeNRyZPmNkZe_4EbwbwD/view?usp=drivesdk</t>
  </si>
  <si>
    <t>Document successfully created; Document successfully merged; PDF created; Run via form trigger as conclaveannouncements@gmail.com; Timestamp: Jul 23 2021 11:40 AM</t>
  </si>
  <si>
    <t>Great job!</t>
  </si>
  <si>
    <t>Virtual display of sisterhood.</t>
  </si>
  <si>
    <t xml:space="preserve">Carolyn Nelson </t>
  </si>
  <si>
    <t>kingc@bellsouth.net</t>
  </si>
  <si>
    <t>1gpUkedty5ANxJVaJMknC4xw_Vmn3wnPH</t>
  </si>
  <si>
    <t>https://drive.google.com/file/d/1gpUkedty5ANxJVaJMknC4xw_Vmn3wnPH/view?usp=drivesdk</t>
  </si>
  <si>
    <t>Document successfully created; Document successfully merged; PDF created; !!Error Sending Emails: Service invoked too many times for one day: email.; Run via form trigger as conclaveannouncements@gmail.com; Timestamp: Jul 23 2021 11:43 AM</t>
  </si>
  <si>
    <t>lockeltl11@bellsouth.net</t>
  </si>
  <si>
    <t>1P_LqMxr_XN_lZs0u_m7FgcdiJ0Mhv1q-</t>
  </si>
  <si>
    <t>https://drive.google.com/file/d/1P_LqMxr_XN_lZs0u_m7FgcdiJ0Mhv1q-/view?usp=drivesdk</t>
  </si>
  <si>
    <t>Document successfully created; Document successfully merged; PDF created; !!Error Sending Emails: Service invoked too many times for one day: email.; Run via form trigger as conclaveannouncements@gmail.com; Timestamp: Jul 23 2021 11:45 AM</t>
  </si>
  <si>
    <t>Nothing more needed</t>
  </si>
  <si>
    <t>Calla Lilly Program and HBU Gala Night</t>
  </si>
  <si>
    <t>Lindy Perkins</t>
  </si>
  <si>
    <t>perkyns@hotmail.com</t>
  </si>
  <si>
    <t>15DX4x85_lAO2N_xJDY_HDJMLdId_w1MU</t>
  </si>
  <si>
    <t>https://drive.google.com/file/d/15DX4x85_lAO2N_xJDY_HDJMLdId_w1MU/view?usp=drivesdk</t>
  </si>
  <si>
    <t>Document successfully created; Document successfully merged; PDF created; !!Error Sending Emails: Service invoked too many times for one day: email.; Run via form trigger as conclaveannouncements@gmail.com; Timestamp: Jul 23 2021 11:47 AM</t>
  </si>
  <si>
    <t>This was a wonderful professional experience for me.</t>
  </si>
  <si>
    <t>Sandra A. Gordon</t>
  </si>
  <si>
    <t>ssag3456@gmail.com</t>
  </si>
  <si>
    <t>11vwnw3j7Gxtu-9T8u3P4rubP9b-qmjA1</t>
  </si>
  <si>
    <t>https://drive.google.com/file/d/11vwnw3j7Gxtu-9T8u3P4rubP9b-qmjA1/view?usp=drivesdk</t>
  </si>
  <si>
    <t>Document successfully created; Document successfully merged; PDF created; !!Error Sending Emails: Service invoked too many times for one day: email.; Run via form trigger as conclaveannouncements@gmail.com; Timestamp: Jul 23 2021 11:48 AM</t>
  </si>
  <si>
    <t>Wonderful from start to finish and the Tech Team deserves much praise for the awesome responsibility they handled over 4 days.</t>
  </si>
  <si>
    <t>Aside from the business of the Sorority through the Plenary sessions, the Whova app and Zoom allowed Sorors to connect, share photos, shop vendors and communicate virtually..</t>
  </si>
  <si>
    <t>Karen Barksdale</t>
  </si>
  <si>
    <t>kalivklb@msn.com</t>
  </si>
  <si>
    <t>1QGoqxUyCwDjXD7NJjWDwu0Gd5ulvE-_o</t>
  </si>
  <si>
    <t>https://drive.google.com/file/d/1QGoqxUyCwDjXD7NJjWDwu0Gd5ulvE-_o/view?usp=drivesdk</t>
  </si>
  <si>
    <t xml:space="preserve">It’s too bad there were so many tech issues. These issues made it difficult to attend the Conclave. </t>
  </si>
  <si>
    <t xml:space="preserve">I enjoyed learning so much about our Supreme. She seems to be such a caring, giving and truly dedicated person. </t>
  </si>
  <si>
    <t xml:space="preserve">Willie Jean Jackson-Carter </t>
  </si>
  <si>
    <t>ccartj214@gmail.com</t>
  </si>
  <si>
    <t>1kAFUQWRPfcsFdtgyMT6kbf176Yr4m-aE</t>
  </si>
  <si>
    <t>https://drive.google.com/file/d/1kAFUQWRPfcsFdtgyMT6kbf176Yr4m-aE/view?usp=drivesdk</t>
  </si>
  <si>
    <t>Document successfully created; Document successfully merged; PDF created; !!Error Sending Emails: Service invoked too many times for one day: email.; Run via form trigger as conclaveannouncements@gmail.com; Timestamp: Jul 23 2021 11:52 AM</t>
  </si>
  <si>
    <t>Great conclave!</t>
  </si>
  <si>
    <t xml:space="preserve">Plenary sessions and workshops </t>
  </si>
  <si>
    <t>1J_tJZHYC9JENZrMsk2SuLsKN02Vd--8T</t>
  </si>
  <si>
    <t>https://drive.google.com/file/d/1J_tJZHYC9JENZrMsk2SuLsKN02Vd--8T/view?usp=drivesdk</t>
  </si>
  <si>
    <t>Document successfully created; Document successfully merged; PDF created; Run via form trigger as conclaveannouncements@gmail.com; Timestamp: Jul 23 2021 11:53 AM</t>
  </si>
  <si>
    <t>Ditch Whova</t>
  </si>
  <si>
    <t xml:space="preserve">Opening Ceremony </t>
  </si>
  <si>
    <t>1lRMRqUUQuwlJA4-Q35SoJ9D5m113oaPm</t>
  </si>
  <si>
    <t>https://drive.google.com/file/d/1lRMRqUUQuwlJA4-Q35SoJ9D5m113oaPm/view?usp=drivesdk</t>
  </si>
  <si>
    <t xml:space="preserve">Everything was awesome. I would say recoreding all sessions as some sorors had to miss them. </t>
  </si>
  <si>
    <t>The workshops were excellent!</t>
  </si>
  <si>
    <t>Nicole Prater</t>
  </si>
  <si>
    <t>n_prater04@yahoo.com</t>
  </si>
  <si>
    <t>1JeX2vUo8er2xzOgXqYfC8rq5fYiJYy61</t>
  </si>
  <si>
    <t>https://drive.google.com/file/d/1JeX2vUo8er2xzOgXqYfC8rq5fYiJYy61/view?usp=drivesdk</t>
  </si>
  <si>
    <t>Document successfully created; Document successfully merged; PDF created; !!Error Sending Emails: Service invoked too many times for one day: email.; Run via form trigger as conclaveannouncements@gmail.com; Timestamp: Jul 23 2021 11:54 AM</t>
  </si>
  <si>
    <t>First time virtual - very good</t>
  </si>
  <si>
    <t>Professional development speaker</t>
  </si>
  <si>
    <t>DELORES ALEXANDER</t>
  </si>
  <si>
    <t>deloresalexander@verizon.net</t>
  </si>
  <si>
    <t>17kHXJqC2jgdii6waXedOS0S8cwq2-Qx3</t>
  </si>
  <si>
    <t>https://drive.google.com/file/d/17kHXJqC2jgdii6waXedOS0S8cwq2-Qx3/view?usp=drivesdk</t>
  </si>
  <si>
    <t>Document successfully created; Document successfully merged; PDF created; !!Error Sending Emails: Service invoked too many times for one day: email.; Run via form trigger as conclaveannouncements@gmail.com; Timestamp: Jul 23 2021 11:57 AM</t>
  </si>
  <si>
    <t>Great event. Loved the Whova app &amp; events</t>
  </si>
  <si>
    <t>Connecting with sorors from other regions.</t>
  </si>
  <si>
    <t>Pamela Barlow</t>
  </si>
  <si>
    <t>pambarlowpdk19@gmail.com</t>
  </si>
  <si>
    <t>1f2JTGCqc1dBoUKpNu3Yfohty_2KtKc0P</t>
  </si>
  <si>
    <t>https://drive.google.com/file/d/1f2JTGCqc1dBoUKpNu3Yfohty_2KtKc0P/view?usp=drivesdk</t>
  </si>
  <si>
    <t>Document successfully created; Document successfully merged; PDF created; !!Error Sending Emails: Service invoked too many times for one day: email.; Run via form trigger as conclaveannouncements@gmail.com; Timestamp: Jul 23 2021 12:04 PM</t>
  </si>
  <si>
    <t xml:space="preserve">The Sorors did a beautiful job. It was a huge undertaking and very impressive. Congratulations to all the Sorors. </t>
  </si>
  <si>
    <t xml:space="preserve">The presentations and addresses </t>
  </si>
  <si>
    <t>Paul Evelyn Allen</t>
  </si>
  <si>
    <t>dazzlinyeyes@yahoo.com</t>
  </si>
  <si>
    <t>1BTDUuYU-_-vtpd2eZes-ON6jVf6fE4p0</t>
  </si>
  <si>
    <t>https://drive.google.com/file/d/1BTDUuYU-_-vtpd2eZes-ON6jVf6fE4p0/view?usp=drivesdk</t>
  </si>
  <si>
    <t>There should be even more workshops about formulating your will.</t>
  </si>
  <si>
    <t>The workshop about the Women of the Bible intrigued me.</t>
  </si>
  <si>
    <t xml:space="preserve">DoraMae Roxanne Davis </t>
  </si>
  <si>
    <t>Doramaedavis6@aol.com</t>
  </si>
  <si>
    <t>1g3OhX18XRUga0DS5_1ox4PsB84BaAa0-</t>
  </si>
  <si>
    <t>https://drive.google.com/file/d/1g3OhX18XRUga0DS5_1ox4PsB84BaAa0-/view?usp=drivesdk</t>
  </si>
  <si>
    <t>Document successfully created; Document successfully merged; PDF created; !!Error Sending Emails: Service invoked too many times for one day: email.; Run via form trigger as conclaveannouncements@gmail.com; Timestamp: Jul 23 2021 12:06 PM</t>
  </si>
  <si>
    <t>Plenary sessions and working.</t>
  </si>
  <si>
    <t>Sandra Foster Brown</t>
  </si>
  <si>
    <t>s.j.foster@sbcglobal.net</t>
  </si>
  <si>
    <t>10rH_YSyAKuZpjfg4ESsaVErn9yCgVa7U</t>
  </si>
  <si>
    <t>https://drive.google.com/file/d/10rH_YSyAKuZpjfg4ESsaVErn9yCgVa7U/view?usp=drivesdk</t>
  </si>
  <si>
    <t>Document successfully created; Document successfully merged; PDF created; !!Error Sending Emails: Service invoked too many times for one day: email.; Run via form trigger as conclaveannouncements@gmail.com; Timestamp: Jul 23 2021 12:20 PM</t>
  </si>
  <si>
    <t>I like it the way it was</t>
  </si>
  <si>
    <t>Just being able to participate in my first Conclave</t>
  </si>
  <si>
    <t>Carol Greene</t>
  </si>
  <si>
    <t>cagre41@aol.com</t>
  </si>
  <si>
    <t>1CUNRzqkGxphUjpayJjgHtP-K-a3B1OTk</t>
  </si>
  <si>
    <t>https://drive.google.com/file/d/1CUNRzqkGxphUjpayJjgHtP-K-a3B1OTk/view?usp=drivesdk</t>
  </si>
  <si>
    <t>Document successfully created; Document successfully merged; PDF created; !!Error Sending Emails: Service invoked too many times for one day: email.; Run via form trigger as conclaveannouncements@gmail.com; Timestamp: Jul 23 2021 12:21 PM</t>
  </si>
  <si>
    <t>Overall the Conclave was good. There were several sessions that I did not see because of technical issues.</t>
  </si>
  <si>
    <t>The most valuable aspect were the sessions provided for soror information.</t>
  </si>
  <si>
    <t>Soror Gwendolyn Monts</t>
  </si>
  <si>
    <t>gwendolynmonts@sbcglobal.net</t>
  </si>
  <si>
    <t>1eEoUZrnNJ1CLObG0c86HmNv-sj2QGFYO</t>
  </si>
  <si>
    <t>https://drive.google.com/file/d/1eEoUZrnNJ1CLObG0c86HmNv-sj2QGFYO/view?usp=drivesdk</t>
  </si>
  <si>
    <t>Document successfully created; Document successfully merged; PDF created; !!Error Sending Emails: Service invoked too many times for one day: email.; Run via form trigger as conclaveannouncements@gmail.com; Timestamp: Jul 23 2021 12:26 PM</t>
  </si>
  <si>
    <t>Beautifully well put together despite of the "beauty of technology" showing out from time to time. A great virtual experience for this first-time attendee!</t>
  </si>
  <si>
    <t>Vital Issues, Membership Program, HBCU night, the Calla Lily event, and the Sororal workshops.</t>
  </si>
  <si>
    <t xml:space="preserve">Meka Brown </t>
  </si>
  <si>
    <t>blessednunic@yahoo.com</t>
  </si>
  <si>
    <t>11a8IfIQKLgn4KpKA_UbHFepHkhEwvNap</t>
  </si>
  <si>
    <t>https://drive.google.com/file/d/11a8IfIQKLgn4KpKA_UbHFepHkhEwvNap/view?usp=drivesdk</t>
  </si>
  <si>
    <t>Document successfully created; Document successfully merged; PDF created; !!Error Sending Emails: Service invoked too many times for one day: email.; Run via form trigger as conclaveannouncements@gmail.com; Timestamp: Jul 23 2021 12:27 PM</t>
  </si>
  <si>
    <t>Great Virtual Conference</t>
  </si>
  <si>
    <t>The Plenary Session</t>
  </si>
  <si>
    <t>Adrima Caesar</t>
  </si>
  <si>
    <t>adrimacaesar@yahoo.com</t>
  </si>
  <si>
    <t>19HRWIh5q4CxgX8YTiHVmBDR97nDmKppf</t>
  </si>
  <si>
    <t>https://drive.google.com/file/d/19HRWIh5q4CxgX8YTiHVmBDR97nDmKppf/view?usp=drivesdk</t>
  </si>
  <si>
    <t>Document successfully created; Document successfully merged; PDF created; !!Error Sending Emails: Service invoked too many times for one day: email.; Run via form trigger as conclaveannouncements@gmail.com; Timestamp: Jul 23 2021 12:31 PM</t>
  </si>
  <si>
    <t>It is a LONG day the first day with check-in and 2 plenaries along with workshops.  Virtually, it was more brutal than in person</t>
  </si>
  <si>
    <t xml:space="preserve">I enjoyed the 100th anniversary presentation </t>
  </si>
  <si>
    <t>LisaMarea Anderson</t>
  </si>
  <si>
    <t>butyfl1@aol.com</t>
  </si>
  <si>
    <t>1DfppRrgzegP-JJO2Zql5ZX33VuHUQynK</t>
  </si>
  <si>
    <t>https://drive.google.com/file/d/1DfppRrgzegP-JJO2Zql5ZX33VuHUQynK/view?usp=drivesdk</t>
  </si>
  <si>
    <t>Document successfully created; Document successfully merged; PDF created; !!Error Sending Emails: Service invoked too many times for one day: email.; Run via form trigger as conclaveannouncements@gmail.com; Timestamp: Jul 23 2021 12:34 PM</t>
  </si>
  <si>
    <t>Great conclave</t>
  </si>
  <si>
    <t xml:space="preserve">Rubidel Peoples </t>
  </si>
  <si>
    <t>rubidel@att.net</t>
  </si>
  <si>
    <t>19pZtrvx4oFZDJObztnyo13YEp-u4EMtK</t>
  </si>
  <si>
    <t>https://drive.google.com/file/d/19pZtrvx4oFZDJObztnyo13YEp-u4EMtK/view?usp=drivesdk</t>
  </si>
  <si>
    <t>Document successfully created; Document successfully merged; PDF created; !!Error Sending Emails: Service invoked too many times for one day: email.; Run via form trigger as conclaveannouncements@gmail.com; Timestamp: Jul 23 2021 12:42 PM</t>
  </si>
  <si>
    <t>The Virtual Conclave was extremely interesting,innovative, engaging,educational, historical and informative.</t>
  </si>
  <si>
    <t>Workshops,Plenary Sessions,  Entertainment Events,President's Recognition Nights with Class and Sophistication Events</t>
  </si>
  <si>
    <t>Yvonne B. Acey/David L. Acey,Sr.</t>
  </si>
  <si>
    <t>aiafest@bellsouth.net</t>
  </si>
  <si>
    <t>1s_u7yGEFVu6smBJqwvzH9tIb-q81a-Ii</t>
  </si>
  <si>
    <t>https://drive.google.com/file/d/1s_u7yGEFVu6smBJqwvzH9tIb-q81a-Ii/view?usp=drivesdk</t>
  </si>
  <si>
    <t>Document successfully created; Document successfully merged; PDF created; !!Error Sending Emails: Service invoked too many times for one day: email.; Run via form trigger as conclaveannouncements@gmail.com; Timestamp: Jul 23 2021 12:50 PM</t>
  </si>
  <si>
    <t>The voting of officers and reccommendations did not allow us to vote ethically. We could only vote one way for our ballot to be counted. It should have been set up to be a yes, no, or abstain vote. In my opinion this session should be null and void.</t>
  </si>
  <si>
    <t>Shelia A. Evans</t>
  </si>
  <si>
    <t>sheliapdk@outlook.com</t>
  </si>
  <si>
    <t>1JeAzovz6RbA2cGF1jyhXjYWokThwxTYC</t>
  </si>
  <si>
    <t>https://drive.google.com/file/d/1JeAzovz6RbA2cGF1jyhXjYWokThwxTYC/view?usp=drivesdk</t>
  </si>
  <si>
    <t>Plenary I, II. III</t>
  </si>
  <si>
    <t>Information from the workshops</t>
  </si>
  <si>
    <t>Ethel Daniels</t>
  </si>
  <si>
    <t>luc123key@aol.com</t>
  </si>
  <si>
    <t>18Dp0ytju0mRg1oJadZUPv3bysl64QAWb</t>
  </si>
  <si>
    <t>https://drive.google.com/file/d/18Dp0ytju0mRg1oJadZUPv3bysl64QAWb/view?usp=drivesdk</t>
  </si>
  <si>
    <t>Document successfully created; Document successfully merged; PDF created; !!Error Sending Emails: Service invoked too many times for one day: email.; Run via form trigger as conclaveannouncements@gmail.com; Timestamp: Jul 23 2021 12:51 PM</t>
  </si>
  <si>
    <t>I enjoyed all the wonderful activities.</t>
  </si>
  <si>
    <t>The 100th Conclave Activities.</t>
  </si>
  <si>
    <t>Great Job.</t>
  </si>
  <si>
    <t>1oWvt1RjEeCXq-evjIJRXiQ-ncqCMjAJX</t>
  </si>
  <si>
    <t>https://drive.google.com/file/d/1oWvt1RjEeCXq-evjIJRXiQ-ncqCMjAJX/view?usp=drivesdk</t>
  </si>
  <si>
    <t>Document successfully created; Document successfully merged; PDF created; Run via form trigger as conclaveannouncements@gmail.com; Timestamp: Jul 23 2021 12:59 PM</t>
  </si>
  <si>
    <t>Awesome conclave! Thank you to the Tech Team for for a job well done despite the technical difficulties.</t>
  </si>
  <si>
    <t>All of the information was valuable.</t>
  </si>
  <si>
    <t>Brenda Robinson</t>
  </si>
  <si>
    <t>robinsonbrenk@gmail.com</t>
  </si>
  <si>
    <t>1aGKyIdvzXFqTccPRsIqiRhDFR4fOlpwC</t>
  </si>
  <si>
    <t>https://drive.google.com/file/d/1aGKyIdvzXFqTccPRsIqiRhDFR4fOlpwC/view?usp=drivesdk</t>
  </si>
  <si>
    <t>Document successfully created; Document successfully merged; PDF created; !!Error Sending Emails: Service invoked too many times for one day: email.; Run via form trigger as conclaveannouncements@gmail.com; Timestamp: Jul 23 2021 12:59 PM</t>
  </si>
  <si>
    <t>14B72Fn8Z9s02Utg91ThZx8Swvlh_Zc8Z</t>
  </si>
  <si>
    <t>https://drive.google.com/file/d/14B72Fn8Z9s02Utg91ThZx8Swvlh_Zc8Z/view?usp=drivesdk</t>
  </si>
  <si>
    <t>Document successfully created; Document successfully merged; PDF created; !!Error Sending Emails: Service invoked too many times for one day: email.; Run via form trigger as conclaveannouncements@gmail.com; Timestamp: Jul 23 2021 1:01 PM</t>
  </si>
  <si>
    <t>Everything I participated in was reat</t>
  </si>
  <si>
    <t>Mari Rivers</t>
  </si>
  <si>
    <t>magdelena3388@gmail.com</t>
  </si>
  <si>
    <t>1QmnlcWf740A1DSGRX8syZI2P8hlGcQh0</t>
  </si>
  <si>
    <t>https://drive.google.com/file/d/1QmnlcWf740A1DSGRX8syZI2P8hlGcQh0/view?usp=drivesdk</t>
  </si>
  <si>
    <t>Document successfully created; Document successfully merged; PDF created; !!Error Sending Emails: Service invoked too many times for one day: email.; Run via form trigger as conclaveannouncements@gmail.com; Timestamp: Jul 23 2021 1:03 PM</t>
  </si>
  <si>
    <t xml:space="preserve">Pre-virtual procedural check in process for members to improve time management. </t>
  </si>
  <si>
    <t xml:space="preserve">Giving acknowledgement &amp; blessings to proceed &amp; global education focus &amp; unprecedented work during unprecedented times! </t>
  </si>
  <si>
    <t xml:space="preserve">Dr. Tonya Couch-Jenkins </t>
  </si>
  <si>
    <t>tmcjenkins6@gmail.com</t>
  </si>
  <si>
    <t>1Tvgm4iZpjYI5naQzvJ6nzJbkWzTBKVF7</t>
  </si>
  <si>
    <t>https://drive.google.com/file/d/1Tvgm4iZpjYI5naQzvJ6nzJbkWzTBKVF7/view?usp=drivesdk</t>
  </si>
  <si>
    <t>Document successfully created; Document successfully merged; PDF created; !!Error Sending Emails: Service invoked too many times for one day: email.; Run via form trigger as conclaveannouncements@gmail.com; Timestamp: Jul 23 2021 1:09 PM</t>
  </si>
  <si>
    <t>Constance Majors</t>
  </si>
  <si>
    <t>constance-m@sbcglobal.net</t>
  </si>
  <si>
    <t>1fN_py0OjPg21Pfpz-a0DK8DjJpKTT54e</t>
  </si>
  <si>
    <t>https://drive.google.com/file/d/1fN_py0OjPg21Pfpz-a0DK8DjJpKTT54e/view?usp=drivesdk</t>
  </si>
  <si>
    <t>Document successfully created; Document successfully merged; PDF created; !!Error Sending Emails: Service invoked too many times for one day: email.; Run via form trigger as conclaveannouncements@gmail.com; Timestamp: Jul 23 2021 1:13 PM</t>
  </si>
  <si>
    <t>Well done!</t>
  </si>
  <si>
    <t>Workshops were great</t>
  </si>
  <si>
    <t>Grovine Buffington</t>
  </si>
  <si>
    <t>Gbufgmcss@yahoo.com</t>
  </si>
  <si>
    <t>1yANQNI3IOgosIVc8c2fe6FnCHXzy9hmP</t>
  </si>
  <si>
    <t>https://drive.google.com/file/d/1yANQNI3IOgosIVc8c2fe6FnCHXzy9hmP/view?usp=drivesdk</t>
  </si>
  <si>
    <t>Document successfully created; Document successfully merged; PDF created; !!Error Sending Emails: Service invoked too many times for one day: email.; Run via form trigger as conclaveannouncements@gmail.com; Timestamp: Jul 23 2021 1:15 PM</t>
  </si>
  <si>
    <t xml:space="preserve">Very professional and well done. </t>
  </si>
  <si>
    <t xml:space="preserve">The Plenary sessions. </t>
  </si>
  <si>
    <t>Ouida M. Brown</t>
  </si>
  <si>
    <t>brown_ouida@yahoo.com</t>
  </si>
  <si>
    <t>1IUrKCyr1Lr-TDP-qnpTImigu2f_F0jQq</t>
  </si>
  <si>
    <t>https://drive.google.com/file/d/1IUrKCyr1Lr-TDP-qnpTImigu2f_F0jQq/view?usp=drivesdk</t>
  </si>
  <si>
    <t>Document successfully created; Document successfully merged; PDF created; !!Error Sending Emails: Service invoked too many times for one day: email.; Run via form trigger as conclaveannouncements@gmail.com; Timestamp: Jul 23 2021 1:16 PM</t>
  </si>
  <si>
    <t xml:space="preserve">Great job for a virtual event. </t>
  </si>
  <si>
    <t>The ability to fellowship with others.</t>
  </si>
  <si>
    <t>Charlene Long</t>
  </si>
  <si>
    <t>cdlong1908@aol.com</t>
  </si>
  <si>
    <t>1zlI50fFOHoYQkB6T7V1sF_o48nvq7s9N</t>
  </si>
  <si>
    <t>https://drive.google.com/file/d/1zlI50fFOHoYQkB6T7V1sF_o48nvq7s9N/view?usp=drivesdk</t>
  </si>
  <si>
    <t>Document successfully created; Document successfully merged; PDF created; !!Error Sending Emails: Service invoked too many times for one day: email.; Run via form trigger as conclaveannouncements@gmail.com; Timestamp: Jul 23 2021 1:17 PM</t>
  </si>
  <si>
    <t>Our fiest virtual Conclave was well planned and executed.</t>
  </si>
  <si>
    <t>There were many valuable aspects, too many to highlight just one. Whova and it's availability to communicate as different levels was one.</t>
  </si>
  <si>
    <t>Diane Hewitt</t>
  </si>
  <si>
    <t>di.hewitt2@gmail.com</t>
  </si>
  <si>
    <t>1QwkmpYaobGNUaoIOW2iY_gqveJuPfeuF</t>
  </si>
  <si>
    <t>https://drive.google.com/file/d/1QwkmpYaobGNUaoIOW2iY_gqveJuPfeuF/view?usp=drivesdk</t>
  </si>
  <si>
    <t>Document successfully created; Document successfully merged; PDF created; !!Error Sending Emails: Service invoked too many times for one day: email.; Run via form trigger as conclaveannouncements@gmail.com; Timestamp: Jul 23 2021 1:20 PM</t>
  </si>
  <si>
    <t xml:space="preserve">In spite of the glitches, everything went well. </t>
  </si>
  <si>
    <t xml:space="preserve">Being able to attend desired events </t>
  </si>
  <si>
    <t>Cynthia Small-Flowers</t>
  </si>
  <si>
    <t>csflw@bellsouth.net</t>
  </si>
  <si>
    <t>1CLMOnWfbVQqq-wcuONW-iic_LKkMc9sq</t>
  </si>
  <si>
    <t>https://drive.google.com/file/d/1CLMOnWfbVQqq-wcuONW-iic_LKkMc9sq/view?usp=drivesdk</t>
  </si>
  <si>
    <t>Document successfully created; Document successfully merged; PDF created; !!Error Sending Emails: Service invoked too many times for one day: email.; Run via form trigger as conclaveannouncements@gmail.com; Timestamp: Jul 23 2021 1:21 PM</t>
  </si>
  <si>
    <t>Lots of technical difficulties but overall good conference.</t>
  </si>
  <si>
    <t>Sororal worshops</t>
  </si>
  <si>
    <t>Nadie Brackins Holmes</t>
  </si>
  <si>
    <t>nadieholmes@gmail.com</t>
  </si>
  <si>
    <t>1IOu4s7eX8Kh9PVqiXEkS_t5Lc8LoG05S</t>
  </si>
  <si>
    <t>https://drive.google.com/file/d/1IOu4s7eX8Kh9PVqiXEkS_t5Lc8LoG05S/view?usp=drivesdk</t>
  </si>
  <si>
    <t>Document successfully created; Document successfully merged; PDF created; !!Error Sending Emails: Service invoked too many times for one day: email.; Run via form trigger as conclaveannouncements@gmail.com; Timestamp: Jul 23 2021 1:34 PM</t>
  </si>
  <si>
    <t>Meeting different Sorors from other chapters</t>
  </si>
  <si>
    <t>Lynnetta Seabury</t>
  </si>
  <si>
    <t>moniqum93@gmail.com</t>
  </si>
  <si>
    <t>1CUw_STtkVHi2KQ71C0YS1WI8LGZPkzhC</t>
  </si>
  <si>
    <t>https://drive.google.com/file/d/1CUw_STtkVHi2KQ71C0YS1WI8LGZPkzhC/view?usp=drivesdk</t>
  </si>
  <si>
    <t>Document successfully created; Document successfully merged; PDF created; !!Error Sending Emails: Service invoked too many times for one day: email.; Run via form trigger as conclaveannouncements@gmail.com; Timestamp: Jul 23 2021 1:44 PM</t>
  </si>
  <si>
    <t xml:space="preserve">My first Conclave was informative, entertaining, and sisterly; despite the technological issues it was seamlessly educational and network building and I absolutely enjoyed every second </t>
  </si>
  <si>
    <t>The professional development workshops especially ones unrelated to education.</t>
  </si>
  <si>
    <t>Takashi Crum</t>
  </si>
  <si>
    <t>drtcrum2@gmail.com</t>
  </si>
  <si>
    <t>1jG7PxKWsVJeZElUD8UxEkYAqq0Txk1zx</t>
  </si>
  <si>
    <t>https://drive.google.com/file/d/1jG7PxKWsVJeZElUD8UxEkYAqq0Txk1zx/view?usp=drivesdk</t>
  </si>
  <si>
    <t>Hope we can be in person for the next conclave</t>
  </si>
  <si>
    <t>Being able to attend even virtual</t>
  </si>
  <si>
    <t>Barbara Nettles</t>
  </si>
  <si>
    <t>mwmalnspdk@gmail.com</t>
  </si>
  <si>
    <t>1_lUodb5u7tScr5sg5bTLjLvsWy1sT415</t>
  </si>
  <si>
    <t>https://drive.google.com/file/d/1_lUodb5u7tScr5sg5bTLjLvsWy1sT415/view?usp=drivesdk</t>
  </si>
  <si>
    <t>Document successfully created; Document successfully merged; PDF created; !!Error Sending Emails: Service invoked too many times for one day: email.; Run via form trigger as conclaveannouncements@gmail.com; Timestamp: Jul 23 2021 1:45 PM</t>
  </si>
  <si>
    <t>The time allotted for the plenary sessions was perfect!</t>
  </si>
  <si>
    <t xml:space="preserve">Plenary Sessions.  I never got my attendance gift. </t>
  </si>
  <si>
    <t>Dr. Sherri Parmenter</t>
  </si>
  <si>
    <t>svspa04@gmail.com</t>
  </si>
  <si>
    <t>16GsKrRuw531saBJM6mtZwBGOAVuRnM7B</t>
  </si>
  <si>
    <t>https://drive.google.com/file/d/16GsKrRuw531saBJM6mtZwBGOAVuRnM7B/view?usp=drivesdk</t>
  </si>
  <si>
    <t>Document successfully created; Document successfully merged; PDF created; !!Error Sending Emails: Service invoked too many times for one day: email.; Run via form trigger as conclaveannouncements@gmail.com; Timestamp: Jul 23 2021 1:48 PM</t>
  </si>
  <si>
    <t>I did not like check-in, it took tooo long and people did not want to wait their turn.</t>
  </si>
  <si>
    <t xml:space="preserve">Workshops/Plenary </t>
  </si>
  <si>
    <t>Cynthia Webb-Rider</t>
  </si>
  <si>
    <t>cwebbrider@hotmail.com</t>
  </si>
  <si>
    <t>1LwiruqOt10lGnWy2Jkua8gb3pkBqPOkV</t>
  </si>
  <si>
    <t>https://drive.google.com/file/d/1LwiruqOt10lGnWy2Jkua8gb3pkBqPOkV/view?usp=drivesdk</t>
  </si>
  <si>
    <t>Document successfully created; Document successfully merged; PDF created; !!Error Sending Emails: Service invoked too many times for one day: email.; Run via form trigger as conclaveannouncements@gmail.com; Timestamp: Jul 23 2021 1:49 PM</t>
  </si>
  <si>
    <t xml:space="preserve">It was a wonderful Conclave! Technology,  technology,  technology. </t>
  </si>
  <si>
    <t xml:space="preserve">All aspects were valuable. </t>
  </si>
  <si>
    <t>Talisia R. Specks</t>
  </si>
  <si>
    <t>trsk1@yahoo.com</t>
  </si>
  <si>
    <t>1McvGGvBUgPT-irXZ26wrp-6KgP48nafE</t>
  </si>
  <si>
    <t>https://drive.google.com/file/d/1McvGGvBUgPT-irXZ26wrp-6KgP48nafE/view?usp=drivesdk</t>
  </si>
  <si>
    <t>Document successfully created; Document successfully merged; PDF created; !!Error Sending Emails: Service invoked too many times for one day: email.; Run via form trigger as conclaveannouncements@gmail.com; Timestamp: Jul 23 2021 1:50 PM</t>
  </si>
  <si>
    <t xml:space="preserve">Use a Google Form for the check in process instead of having names called out. </t>
  </si>
  <si>
    <t xml:space="preserve">Networking with other Sorors </t>
  </si>
  <si>
    <t>1LhqRaMYOCSqjM_DvLNUyd_ssqGslE3dG</t>
  </si>
  <si>
    <t>https://drive.google.com/file/d/1LhqRaMYOCSqjM_DvLNUyd_ssqGslE3dG/view?usp=drivesdk</t>
  </si>
  <si>
    <t>Document successfully created; Document successfully merged; PDF created; Run via form trigger as conclaveannouncements@gmail.com; Timestamp: Jul 23 2021 1:55 PM</t>
  </si>
  <si>
    <t>I think it went well, the only thing I would suggest would be to let each Region check in their delegates to save time for the Plenary Sessions.</t>
  </si>
  <si>
    <t>Plenary sessions and workshops.</t>
  </si>
  <si>
    <t>Vivian Henderson</t>
  </si>
  <si>
    <t>rehireddiva2011@yahoo.com</t>
  </si>
  <si>
    <t>1F0QUFfwscaNwwUNO45F8dxJc1APDFdSh</t>
  </si>
  <si>
    <t>https://drive.google.com/file/d/1F0QUFfwscaNwwUNO45F8dxJc1APDFdSh/view?usp=drivesdk</t>
  </si>
  <si>
    <t>Document successfully created; Document successfully merged; PDF created; !!Error Sending Emails: Service invoked too many times for one day: email.; Run via form trigger as conclaveannouncements@gmail.com; Timestamp: Jul 23 2021 2:02 PM</t>
  </si>
  <si>
    <t>I enjoyed it being virtually. Prefer the face to face.</t>
  </si>
  <si>
    <t>Being able to see the other chapters, the history, and the business part.</t>
  </si>
  <si>
    <t xml:space="preserve">LaTasha Parker </t>
  </si>
  <si>
    <t>lnparker2004@hotmail.com</t>
  </si>
  <si>
    <t>1gN9Ye-18HBxsZ03wwSVPj3UDqhuez-y8</t>
  </si>
  <si>
    <t>https://drive.google.com/file/d/1gN9Ye-18HBxsZ03wwSVPj3UDqhuez-y8/view?usp=drivesdk</t>
  </si>
  <si>
    <t>Document successfully created; Document successfully merged; PDF created; !!Error Sending Emails: Service invoked too many times for one day: email.; Run via form trigger as conclaveannouncements@gmail.com; Timestamp: Jul 23 2021 2:06 PM</t>
  </si>
  <si>
    <t>Being able to see everyone from different states.</t>
  </si>
  <si>
    <t>Jill Reed</t>
  </si>
  <si>
    <t>jtrladyj@aol.com</t>
  </si>
  <si>
    <t>1KHWQCVJhcozGVmFXwAGvh1OI6fDvmNeG</t>
  </si>
  <si>
    <t>https://drive.google.com/file/d/1KHWQCVJhcozGVmFXwAGvh1OI6fDvmNeG/view?usp=drivesdk</t>
  </si>
  <si>
    <t>Donna Young</t>
  </si>
  <si>
    <t>donna.hill.young@gmail.com</t>
  </si>
  <si>
    <t>149k_wIWsY8FW38FNVYfnhMqg-3C5Xaz2</t>
  </si>
  <si>
    <t>https://drive.google.com/file/d/149k_wIWsY8FW38FNVYfnhMqg-3C5Xaz2/view?usp=drivesdk</t>
  </si>
  <si>
    <t>Document successfully created; Document successfully merged; PDF created; !!Error Sending Emails: Service invoked too many times for one day: email.; Run via form trigger as conclaveannouncements@gmail.com; Timestamp: Jul 23 2021 2:08 PM</t>
  </si>
  <si>
    <t>Technical challenges made it a hit and miss.</t>
  </si>
  <si>
    <t>worship choir</t>
  </si>
  <si>
    <t>Gigi Jackson</t>
  </si>
  <si>
    <t>gjacksoncooper@gmail.com</t>
  </si>
  <si>
    <t>17FWW-pg74XWaJ7QpvrBUhutlosPXJnKw</t>
  </si>
  <si>
    <t>https://drive.google.com/file/d/17FWW-pg74XWaJ7QpvrBUhutlosPXJnKw/view?usp=drivesdk</t>
  </si>
  <si>
    <t>Document successfully created; Document successfully merged; PDF created; !!Error Sending Emails: Service invoked too many times for one day: email.; Run via form trigger as conclaveannouncements@gmail.com; Timestamp: Jul 23 2021 2:12 PM</t>
  </si>
  <si>
    <t>None, I realize this was the first and we learn from itDon</t>
  </si>
  <si>
    <t>Don’t have an answer</t>
  </si>
  <si>
    <t>Willie Mae Williams</t>
  </si>
  <si>
    <t>wmaewilliams@yahoo.com</t>
  </si>
  <si>
    <t>1Dke8rSsLDQcrS6ny4Eo6OYcu0Psssun2</t>
  </si>
  <si>
    <t>https://drive.google.com/file/d/1Dke8rSsLDQcrS6ny4Eo6OYcu0Psssun2/view?usp=drivesdk</t>
  </si>
  <si>
    <t>Document successfully created; Document successfully merged; PDF created; !!Error Sending Emails: Service invoked too many times for one day: email.; Run via form trigger as conclaveannouncements@gmail.com; Timestamp: Jul 23 2021 2:17 PM</t>
  </si>
  <si>
    <t>First time Virtual.  There was a major learning curve to overcome.</t>
  </si>
  <si>
    <t>The Plenary sessions.  However missed most of the last session.</t>
  </si>
  <si>
    <t>Vondra S. White</t>
  </si>
  <si>
    <t>vondra_white@hotmail.com</t>
  </si>
  <si>
    <t>1o2Taub4Av7v-FC-v0gq94wMI6_0NISxA</t>
  </si>
  <si>
    <t>https://drive.google.com/file/d/1o2Taub4Av7v-FC-v0gq94wMI6_0NISxA/view?usp=drivesdk</t>
  </si>
  <si>
    <t>Document successfully created; Document successfully merged; PDF created; !!Error Sending Emails: Service invoked too many times for one day: email.; Run via form trigger as conclaveannouncements@gmail.com; Timestamp: Jul 23 2021 2:27 PM</t>
  </si>
  <si>
    <t>Being the first virtual conclave, it went well. You will improve as time goes on.</t>
  </si>
  <si>
    <t>Joyce G Banks</t>
  </si>
  <si>
    <t>jbanks118@verizon.net</t>
  </si>
  <si>
    <t>12IC6KYfXjU12Z7jfK-zco5PBAECThI0j</t>
  </si>
  <si>
    <t>https://drive.google.com/file/d/12IC6KYfXjU12Z7jfK-zco5PBAECThI0j/view?usp=drivesdk</t>
  </si>
  <si>
    <t>Document successfully created; Document successfully merged; PDF created; !!Error Sending Emails: Service invoked too many times for one day: email.; Run via form trigger as conclaveannouncements@gmail.com; Timestamp: Jul 23 2021 2:28 PM</t>
  </si>
  <si>
    <t>I liked the shorter version.</t>
  </si>
  <si>
    <t>Vondra White</t>
  </si>
  <si>
    <t>18zzr4wWc4eLDzHOdkceoWfK7Npd7Xf1d</t>
  </si>
  <si>
    <t>https://drive.google.com/file/d/18zzr4wWc4eLDzHOdkceoWfK7Npd7Xf1d/view?usp=drivesdk</t>
  </si>
  <si>
    <t>Document successfully created; Document successfully merged; PDF created; !!Error Sending Emails: Service invoked too many times for one day: email.; Run via form trigger as conclaveannouncements@gmail.com; Timestamp: Jul 23 2021 2:30 PM</t>
  </si>
  <si>
    <t>Consider virtual for future conferences.</t>
  </si>
  <si>
    <t>Plenary sessions</t>
  </si>
  <si>
    <t>BARBARA B BROWN</t>
  </si>
  <si>
    <t>BBB14@bellsouth.net</t>
  </si>
  <si>
    <t>1W0BnopyYK_AWAQDpJLUv_so9Px45_-sz</t>
  </si>
  <si>
    <t>https://drive.google.com/file/d/1W0BnopyYK_AWAQDpJLUv_so9Px45_-sz/view?usp=drivesdk</t>
  </si>
  <si>
    <t>Document successfully created; Document successfully merged; PDF created; !!Error Sending Emails: Service invoked too many times for one day: email.; Run via form trigger as conclaveannouncements@gmail.com; Timestamp: Jul 23 2021 2:35 PM</t>
  </si>
  <si>
    <t>Make sure taped video presentations are working. Overall the Tech Team was awesome!</t>
  </si>
  <si>
    <t xml:space="preserve">Vital Issues and How to put pop in meetings </t>
  </si>
  <si>
    <t>Jacqueline Quinn</t>
  </si>
  <si>
    <t>jquinn715@gmail.com</t>
  </si>
  <si>
    <t>1VKUWZBnKoNhnST_WEGQZx83KVpHzJsyG</t>
  </si>
  <si>
    <t>https://drive.google.com/file/d/1VKUWZBnKoNhnST_WEGQZx83KVpHzJsyG/view?usp=drivesdk</t>
  </si>
  <si>
    <t>Document successfully created; Document successfully merged; PDF created; !!Error Sending Emails: Service invoked too many times for one day: email.; Run via form trigger as conclaveannouncements@gmail.com; Timestamp: Jul 23 2021 2:52 PM</t>
  </si>
  <si>
    <t xml:space="preserve">Good Conference </t>
  </si>
  <si>
    <t xml:space="preserve">Election of officers Zelma </t>
  </si>
  <si>
    <t>Zelma Jarvis</t>
  </si>
  <si>
    <t>zjarvis9319@comcast.net</t>
  </si>
  <si>
    <t>1_sW58SJQJciKGlLrh-UmNAHsdKLZ-zA6</t>
  </si>
  <si>
    <t>https://drive.google.com/file/d/1_sW58SJQJciKGlLrh-UmNAHsdKLZ-zA6/view?usp=drivesdk</t>
  </si>
  <si>
    <t>Document successfully created; Document successfully merged; PDF created; !!Error Sending Emails: Service invoked too many times for one day: email.; Run via form trigger as conclaveannouncements@gmail.com; Timestamp: Jul 23 2021 2:54 PM</t>
  </si>
  <si>
    <t>Written directions be nice and save so many technical issues</t>
  </si>
  <si>
    <t>Networking with othrr sorors</t>
  </si>
  <si>
    <t>Monica Smith</t>
  </si>
  <si>
    <t>monica.smith1973@gmail.com</t>
  </si>
  <si>
    <t>1sB9RzYQmlgvsQbXm1TvbBM8fIrssQ-yI</t>
  </si>
  <si>
    <t>https://drive.google.com/file/d/1sB9RzYQmlgvsQbXm1TvbBM8fIrssQ-yI/view?usp=drivesdk</t>
  </si>
  <si>
    <t>Document successfully created; Document successfully merged; PDF created; !!Error Sending Emails: Service invoked too many times for one day: email.; Run via form trigger as conclaveannouncements@gmail.com; Timestamp: Jul 23 2021 2:55 PM</t>
  </si>
  <si>
    <t>Pretty good event. The process to check into the conference was crazy.</t>
  </si>
  <si>
    <t>The sisterhood. All of the community messages.</t>
  </si>
  <si>
    <t>Gina Katembo</t>
  </si>
  <si>
    <t>glmkatembo@gmail.com</t>
  </si>
  <si>
    <t>1GvIhdtcN51rwWFfkpdOeQIOAzzc-5n4B</t>
  </si>
  <si>
    <t>https://drive.google.com/file/d/1GvIhdtcN51rwWFfkpdOeQIOAzzc-5n4B/view?usp=drivesdk</t>
  </si>
  <si>
    <t>Document successfully created; Document successfully merged; PDF created; !!Error Sending Emails: Service invoked too many times for one day: email.; Run via form trigger as conclaveannouncements@gmail.com; Timestamp: Jul 23 2021 3:02 PM</t>
  </si>
  <si>
    <t>Valuable, useful information gained from workshops.</t>
  </si>
  <si>
    <t>Keishla Moore Coleman</t>
  </si>
  <si>
    <t>krm110@hotmail.com</t>
  </si>
  <si>
    <t>1WMUtD-T9fdSADXst_G_-VlFt4ckHNSe3</t>
  </si>
  <si>
    <t>https://drive.google.com/file/d/1WMUtD-T9fdSADXst_G_-VlFt4ckHNSe3/view?usp=drivesdk</t>
  </si>
  <si>
    <t>Document successfully created; Document successfully merged; PDF created; !!Error Sending Emails: Service invoked too many times for one day: email.; Run via form trigger as conclaveannouncements@gmail.com; Timestamp: Jul 23 2021 3:03 PM</t>
  </si>
  <si>
    <t>Face to face. I missed a lot because of technical issues such as black screens and sound. The pre-recorded videos were fine but I thing more value for my money would be face to face. I have not received my Conclave Bag. I would prefer that items be mailed directly to me. Thank you.</t>
  </si>
  <si>
    <t>Anthropoes Event and the Plenary Sessions</t>
  </si>
  <si>
    <t>Regina Drake</t>
  </si>
  <si>
    <t>reginadrake09@gmail.com</t>
  </si>
  <si>
    <t>1fiGlsCOkdTkgJF90kkO6sQbjrZCU02Fy</t>
  </si>
  <si>
    <t>https://drive.google.com/file/d/1fiGlsCOkdTkgJF90kkO6sQbjrZCU02Fy/view?usp=drivesdk</t>
  </si>
  <si>
    <t>Document successfully created; Document successfully merged; PDF created; !!Error Sending Emails: Service invoked too many times for one day: email.; Run via form trigger as conclaveannouncements@gmail.com; Timestamp: Jul 23 2021 3:12 PM</t>
  </si>
  <si>
    <t>Difficulties maneuvering through site</t>
  </si>
  <si>
    <t>Didn’t attend</t>
  </si>
  <si>
    <t>connieedwards31554@gmail.com</t>
  </si>
  <si>
    <t>15AyCy-hZ0wIcZ2pa_h3IK7A95uef8SUP</t>
  </si>
  <si>
    <t>https://drive.google.com/file/d/15AyCy-hZ0wIcZ2pa_h3IK7A95uef8SUP/view?usp=drivesdk</t>
  </si>
  <si>
    <t xml:space="preserve">Continue to use the Whova app </t>
  </si>
  <si>
    <t>1RWc6-NpKdcqhSBnWtNPXqvqem8yVS0oQ</t>
  </si>
  <si>
    <t>https://drive.google.com/file/d/1RWc6-NpKdcqhSBnWtNPXqvqem8yVS0oQ/view?usp=drivesdk</t>
  </si>
  <si>
    <t>Document successfully created; Document successfully merged; PDF created; !!Error Sending Emails: Service invoked too many times for one day: email.; Run via form trigger as conclaveannouncements@gmail.com; Timestamp: Jul 23 2021 3:14 PM</t>
  </si>
  <si>
    <t xml:space="preserve">Dr. La'Tonya Jackson </t>
  </si>
  <si>
    <t>tonjackson37@gmail.com</t>
  </si>
  <si>
    <t>1-uIeULupOLWyxGgqWqCdOC6ItMK-4Rwm</t>
  </si>
  <si>
    <t>https://drive.google.com/file/d/1-uIeULupOLWyxGgqWqCdOC6ItMK-4Rwm/view?usp=drivesdk</t>
  </si>
  <si>
    <t>The Whova App was very difficult to operate. I used  Zoom.</t>
  </si>
  <si>
    <t>It was very informative!</t>
  </si>
  <si>
    <t>JoAnn L. Jones</t>
  </si>
  <si>
    <t>joannljones@bellsouth.net</t>
  </si>
  <si>
    <t>1SCRYA40ZEjLNa8mJPg3kOSLRX9y4rMTk</t>
  </si>
  <si>
    <t>https://drive.google.com/file/d/1SCRYA40ZEjLNa8mJPg3kOSLRX9y4rMTk/view?usp=drivesdk</t>
  </si>
  <si>
    <t>Document successfully created; Document successfully merged; PDF created; !!Error Sending Emails: Service invoked too many times for one day: email.; Run via form trigger as conclaveannouncements@gmail.com; Timestamp: Jul 23 2021 3:17 PM</t>
  </si>
  <si>
    <t>Very good!</t>
  </si>
  <si>
    <t>The whole conclave</t>
  </si>
  <si>
    <t>Linda A Lee</t>
  </si>
  <si>
    <t>lile4@earthlink.net</t>
  </si>
  <si>
    <t>1tSLXgOKIARnOVBkwyZCjDxJ2zIQPhgcF</t>
  </si>
  <si>
    <t>https://drive.google.com/file/d/1tSLXgOKIARnOVBkwyZCjDxJ2zIQPhgcF/view?usp=drivesdk</t>
  </si>
  <si>
    <t>Document successfully created; Document successfully merged; PDF created; !!Error Sending Emails: Service invoked too many times for one day: email.; Run via form trigger as conclaveannouncements@gmail.com; Timestamp: Jul 23 2021 3:21 PM</t>
  </si>
  <si>
    <t>Online Registration through google form</t>
  </si>
  <si>
    <t>1plZ14JnBku--NyNjeRjCGyotlwUqM1Gy</t>
  </si>
  <si>
    <t>https://drive.google.com/file/d/1plZ14JnBku--NyNjeRjCGyotlwUqM1Gy/view?usp=drivesdk</t>
  </si>
  <si>
    <t>Document successfully created; Document successfully merged; PDF created; Run via form trigger as conclaveannouncements@gmail.com; Timestamp: Jul 23 2021 3:23 PM</t>
  </si>
  <si>
    <t>same format and for those who can't attend in 2023 do virtual for them.</t>
  </si>
  <si>
    <t>Voting system. Parliamentary proceedure, viewing the dais, ill &amp; deceased sorors.</t>
  </si>
  <si>
    <t xml:space="preserve">Maria McCalister </t>
  </si>
  <si>
    <t>mariamccalister2@gmail.com</t>
  </si>
  <si>
    <t>17l5hrQ1NX2UimQGGj9V33SA3LlH97Mmo</t>
  </si>
  <si>
    <t>https://drive.google.com/file/d/17l5hrQ1NX2UimQGGj9V33SA3LlH97Mmo/view?usp=drivesdk</t>
  </si>
  <si>
    <t>Document successfully created; Document successfully merged; PDF created; !!Error Sending Emails: Service invoked too many times for one day: email.; Run via form trigger as conclaveannouncements@gmail.com; Timestamp: Jul 23 2021 3:30 PM</t>
  </si>
  <si>
    <t>Great Conclave!  I enjoyed my first Conclave!!!</t>
  </si>
  <si>
    <t>Being able to network with sorors from all regions.</t>
  </si>
  <si>
    <t>Dr. Alvita Jeffers</t>
  </si>
  <si>
    <t>abann32@verizon.net</t>
  </si>
  <si>
    <t>1ogmYXbDxEzA0EOU7cl3WYVLZuWcQJBgi</t>
  </si>
  <si>
    <t>https://drive.google.com/file/d/1ogmYXbDxEzA0EOU7cl3WYVLZuWcQJBgi/view?usp=drivesdk</t>
  </si>
  <si>
    <t>Document successfully created; Document successfully merged; PDF created; !!Error Sending Emails: Service invoked too many times for one day: email.; Run via form trigger as conclaveannouncements@gmail.com; Timestamp: Jul 23 2021 3:32 PM</t>
  </si>
  <si>
    <t>I enjoyed all aspects of the 98th Conclave. Proud to be a Soror of PDK</t>
  </si>
  <si>
    <t>The ability to watch all the short seminars was convienent and impressive.</t>
  </si>
  <si>
    <t>Stephanie Johnson</t>
  </si>
  <si>
    <t>johnsonsmj3@aol.com</t>
  </si>
  <si>
    <t>1uUKYlH1pMS56ZwNOrB5R5DeBlDRC8ich</t>
  </si>
  <si>
    <t>https://drive.google.com/file/d/1uUKYlH1pMS56ZwNOrB5R5DeBlDRC8ich/view?usp=drivesdk</t>
  </si>
  <si>
    <t>Document successfully created; Document successfully merged; PDF created; !!Error Sending Emails: Service invoked too many times for one day: email.; Run via form trigger as conclaveannouncements@gmail.com; Timestamp: Jul 23 2021 3:33 PM</t>
  </si>
  <si>
    <t>A confirmation should be sent to all registered sorors.</t>
  </si>
  <si>
    <t>The most valuable aspect was the Supreme's message</t>
  </si>
  <si>
    <t>Louise Smith</t>
  </si>
  <si>
    <t>sss71109@aol.com</t>
  </si>
  <si>
    <t>1YdkPPl0ONeDUrfUWmk6npHNkCvbBoBA7</t>
  </si>
  <si>
    <t>https://drive.google.com/file/d/1YdkPPl0ONeDUrfUWmk6npHNkCvbBoBA7/view?usp=drivesdk</t>
  </si>
  <si>
    <t>Document successfully created; Document successfully merged; PDF created; !!Error Sending Emails: Service invoked too many times for one day: email.; Run via form trigger as conclaveannouncements@gmail.com; Timestamp: Jul 23 2021 3:45 PM</t>
  </si>
  <si>
    <t>Great workshops</t>
  </si>
  <si>
    <t>Debra Maxie</t>
  </si>
  <si>
    <t>browndebra20@yahoo.com</t>
  </si>
  <si>
    <t>1FzcHhodnnLQ7YeHuw6_L-cwG6UKQ8msd</t>
  </si>
  <si>
    <t>https://drive.google.com/file/d/1FzcHhodnnLQ7YeHuw6_L-cwG6UKQ8msd/view?usp=drivesdk</t>
  </si>
  <si>
    <t>Document successfully created; Document successfully merged; PDF created; !!Error Sending Emails: Service invoked too many times for one day: email.; Run via form trigger as conclaveannouncements@gmail.com; Timestamp: Jul 23 2021 3:46 PM</t>
  </si>
  <si>
    <t>Well done</t>
  </si>
  <si>
    <t>Everything was informative and timely</t>
  </si>
  <si>
    <t>Patricia Alaman</t>
  </si>
  <si>
    <t>pjalaman54@att.net</t>
  </si>
  <si>
    <t>1L-HsmF1GLuZ_7zRJHqSC6bKYD8gj82d6</t>
  </si>
  <si>
    <t>https://drive.google.com/file/d/1L-HsmF1GLuZ_7zRJHqSC6bKYD8gj82d6/view?usp=drivesdk</t>
  </si>
  <si>
    <t>Document successfully created; Document successfully merged; PDF created; !!Error Sending Emails: Service invoked too many times for one day: email.; Run via form trigger as conclaveannouncements@gmail.com; Timestamp: Jul 23 2021 4:16 PM</t>
  </si>
  <si>
    <t>This was great! However, I worked during the week and could not participate in most functions. Are they available still?</t>
  </si>
  <si>
    <t>The prerecorded workshops on Saturday! They were short sweet to the point! Very, very informative! I would love to watch the rest of Conclave if I have access.</t>
  </si>
  <si>
    <t>Charmaine Turner</t>
  </si>
  <si>
    <t>sigma9599@gmail.com</t>
  </si>
  <si>
    <t>1mI70gB96DLrkC3P1WQAFK-eiOAFeG-0j</t>
  </si>
  <si>
    <t>https://drive.google.com/file/d/1mI70gB96DLrkC3P1WQAFK-eiOAFeG-0j/view?usp=drivesdk</t>
  </si>
  <si>
    <t>Document successfully created; Document successfully merged; PDF created; !!Error Sending Emails: Service invoked too many times for one day: email.; Run via form trigger as conclaveannouncements@gmail.com; Timestamp: Jul 23 2021 4:17 PM</t>
  </si>
  <si>
    <t xml:space="preserve">Check ins were difficult. </t>
  </si>
  <si>
    <t xml:space="preserve">Information </t>
  </si>
  <si>
    <t>Winnetta Virginia Ellis</t>
  </si>
  <si>
    <t>elliswv@hotmail.com</t>
  </si>
  <si>
    <t>1jq4mpjULEe4BTblRg9IVlg8BofTtZU1C</t>
  </si>
  <si>
    <t>https://drive.google.com/file/d/1jq4mpjULEe4BTblRg9IVlg8BofTtZU1C/view?usp=drivesdk</t>
  </si>
  <si>
    <t>Document successfully created; Document successfully merged; PDF created; !!Error Sending Emails: Service invoked too many times for one day: email.; Run via form trigger as conclaveannouncements@gmail.com; Timestamp: Jul 23 2021 4:19 PM</t>
  </si>
  <si>
    <t xml:space="preserve">Hearing from fellow educators </t>
  </si>
  <si>
    <t>Jeanette Jackson</t>
  </si>
  <si>
    <t>jenislyn@yahoo.com</t>
  </si>
  <si>
    <t>1YmZHGxBxVeEMZX26GKlVkdvo6dezXxUz</t>
  </si>
  <si>
    <t>https://drive.google.com/file/d/1YmZHGxBxVeEMZX26GKlVkdvo6dezXxUz/view?usp=drivesdk</t>
  </si>
  <si>
    <t>Document successfully created; Document successfully merged; PDF created; !!Error Sending Emails: Service invoked too many times for one day: email.; Run via form trigger as conclaveannouncements@gmail.com; Timestamp: Jul 23 2021 4:29 PM</t>
  </si>
  <si>
    <t xml:space="preserve">The whole experience </t>
  </si>
  <si>
    <t xml:space="preserve">Michelle </t>
  </si>
  <si>
    <t>mbrock1016@gmail.com</t>
  </si>
  <si>
    <t>1kVXqnLj01nCRi-l9rIKiElinfxSWu1vd</t>
  </si>
  <si>
    <t>https://drive.google.com/file/d/1kVXqnLj01nCRi-l9rIKiElinfxSWu1vd/view?usp=drivesdk</t>
  </si>
  <si>
    <t>Document successfully created; Document successfully merged; PDF created; !!Error Sending Emails: Service invoked too many times for one day: email.; Run via form trigger as conclaveannouncements@gmail.com; Timestamp: Jul 23 2021 4:32 PM</t>
  </si>
  <si>
    <t>Angelic Scott</t>
  </si>
  <si>
    <t>mrsscott70@gmail.com</t>
  </si>
  <si>
    <t>1EBmDJUwPVcl8nP78l28_br-qF0UHYKMK</t>
  </si>
  <si>
    <t>https://drive.google.com/file/d/1EBmDJUwPVcl8nP78l28_br-qF0UHYKMK/view?usp=drivesdk</t>
  </si>
  <si>
    <t>Document successfully created; Document successfully merged; PDF created; !!Error Sending Emails: Service invoked too many times for one day: email.; Run via form trigger as conclaveannouncements@gmail.com; Timestamp: Jul 23 2021 4:33 PM</t>
  </si>
  <si>
    <t>to include more focus on certain  young sorors.</t>
  </si>
  <si>
    <t>How well organized even in the pandamic.</t>
  </si>
  <si>
    <t>Mary E Jimmerson</t>
  </si>
  <si>
    <t>Bounded22@aol.com</t>
  </si>
  <si>
    <t>1VwTY1Vo3mNt4RrGyCuXIIQy4OUCOnxP-</t>
  </si>
  <si>
    <t>https://drive.google.com/file/d/1VwTY1Vo3mNt4RrGyCuXIIQy4OUCOnxP-/view?usp=drivesdk</t>
  </si>
  <si>
    <t>Document successfully created; Document successfully merged; PDF created; !!Error Sending Emails: Service invoked too many times for one day: email.; Run via form trigger as conclaveannouncements@gmail.com; Timestamp: Jul 23 2021 4:43 PM</t>
  </si>
  <si>
    <t>1NWG9YCdIwmSBM3XDsyZGdrl1VHIKXzTB</t>
  </si>
  <si>
    <t>https://drive.google.com/file/d/1NWG9YCdIwmSBM3XDsyZGdrl1VHIKXzTB/view?usp=drivesdk</t>
  </si>
  <si>
    <t>Document successfully created; Document successfully merged; PDF created; !!Error Sending Emails: Service invoked too many times for one day: email.; Run via form trigger as conclaveannouncements@gmail.com; Timestamp: Jul 23 2021 4:46 PM</t>
  </si>
  <si>
    <t>The sound was horrible for all sessions.</t>
  </si>
  <si>
    <t>Jeannie Lee-Aileru</t>
  </si>
  <si>
    <t>jaileru50@gmail.com</t>
  </si>
  <si>
    <t>16HZigChT69BgAv61QPg7w6Hsya-8Y5A_</t>
  </si>
  <si>
    <t>https://drive.google.com/file/d/16HZigChT69BgAv61QPg7w6Hsya-8Y5A_/view?usp=drivesdk</t>
  </si>
  <si>
    <t>Document successfully created; Document successfully merged; PDF created; !!Error Sending Emails: Service invoked too many times for one day: email.; Run via form trigger as conclaveannouncements@gmail.com; Timestamp: Jul 23 2021 4:47 PM</t>
  </si>
  <si>
    <t>The Photos of Basileus, HBCU, And double sororities, and workshop.  Roper's was informative</t>
  </si>
  <si>
    <t>I appreciated the KOT involvement and how they assisted with the HBU and Double Soroities.assisted with technology</t>
  </si>
  <si>
    <t>Emily E. Bailey</t>
  </si>
  <si>
    <t>nspdkibee@gmail.com</t>
  </si>
  <si>
    <t>1U-kgckf3HDvp6U1LDEriZzC3Qn36tsDp</t>
  </si>
  <si>
    <t>https://drive.google.com/file/d/1U-kgckf3HDvp6U1LDEriZzC3Qn36tsDp/view?usp=drivesdk</t>
  </si>
  <si>
    <t>Document successfully created; Document successfully merged; PDF created; !!Error Sending Emails: Service invoked too many times for one day: email.; Run via form trigger as conclaveannouncements@gmail.com; Timestamp: Jul 23 2021 5:04 PM</t>
  </si>
  <si>
    <t xml:space="preserve">In many cases it was difficult to get into a session. I learned quite a bit by participating. The next one will be easer for those of us who used it for the first time. </t>
  </si>
  <si>
    <t>The ability to be a part of the conclave without the additional cost (of travel, lodging and food). I would love to attend another conference in this manner, It was exceptional for those who are disabled.</t>
  </si>
  <si>
    <t>Dr. Judy Steele - Pi Chhapter</t>
  </si>
  <si>
    <t>judyms.1943@gmail.com</t>
  </si>
  <si>
    <t>1Ya1Cqd4uQSnw0YyaQKh_iIzTonIeL_XN</t>
  </si>
  <si>
    <t>https://drive.google.com/file/d/1Ya1Cqd4uQSnw0YyaQKh_iIzTonIeL_XN/view?usp=drivesdk</t>
  </si>
  <si>
    <t>Document successfully created; Document successfully merged; PDF created; !!Error Sending Emails: Service invoked too many times for one day: email.; Run via form trigger as conclaveannouncements@gmail.com; Timestamp: Jul 23 2021 5:08 PM</t>
  </si>
  <si>
    <t xml:space="preserve">Great </t>
  </si>
  <si>
    <t>charolette drones</t>
  </si>
  <si>
    <t>charolette.drones@yahoo.com</t>
  </si>
  <si>
    <t>1TEp6PwYLSdh9w1jIpvULlSkTfiSwKIFJ</t>
  </si>
  <si>
    <t>https://drive.google.com/file/d/1TEp6PwYLSdh9w1jIpvULlSkTfiSwKIFJ/view?usp=drivesdk</t>
  </si>
  <si>
    <t>Document successfully created; Document successfully merged; PDF created; !!Error Sending Emails: Service invoked too many times for one day: email.; Run via form trigger as conclaveannouncements@gmail.com; Timestamp: Jul 23 2021 5:16 PM</t>
  </si>
  <si>
    <t>Zoom worked better than Whova.</t>
  </si>
  <si>
    <t xml:space="preserve">Workshops,  speakers </t>
  </si>
  <si>
    <t xml:space="preserve">I attended 5 and they were very informative and needed. </t>
  </si>
  <si>
    <t>mcfrazier7@aol.com</t>
  </si>
  <si>
    <t>1Xt0CbUft9dgVmGeVqbmVnJUnpS_ui926</t>
  </si>
  <si>
    <t>https://drive.google.com/file/d/1Xt0CbUft9dgVmGeVqbmVnJUnpS_ui926/view?usp=drivesdk</t>
  </si>
  <si>
    <t>Document successfully created; Document successfully merged; PDF created; !!Error Sending Emails: Service invoked too many times for one day: email.; Run via form trigger as conclaveannouncements@gmail.com; Timestamp: Jul 23 2021 5:22 PM</t>
  </si>
  <si>
    <t>Sessions cut off too soon. Should have allowed an extra 20 minutes per session.</t>
  </si>
  <si>
    <t>1G3bow9-6HcRg_dd5ayIwQsGNwGNA1LRp</t>
  </si>
  <si>
    <t>https://drive.google.com/file/d/1G3bow9-6HcRg_dd5ayIwQsGNwGNA1LRp/view?usp=drivesdk</t>
  </si>
  <si>
    <t>Document successfully created; Document successfully merged; PDF created; Run via form trigger as conclaveannouncements@gmail.com; Timestamp: Jul 23 2021 5:30 PM</t>
  </si>
  <si>
    <t>Excellent job coordinators and technical team!</t>
  </si>
  <si>
    <t xml:space="preserve">Communication thru Whova app and photo aspect.Plenary sessions and Calla Lily Banquet </t>
  </si>
  <si>
    <t>Jarian R. Graham, M.ED</t>
  </si>
  <si>
    <t>nspdk.pr@gmail.com</t>
  </si>
  <si>
    <t>1jwHzidGzoqVx4GY3FCYZo7GNhkkCbAIg</t>
  </si>
  <si>
    <t>https://drive.google.com/file/d/1jwHzidGzoqVx4GY3FCYZo7GNhkkCbAIg/view?usp=drivesdk</t>
  </si>
  <si>
    <t>Document successfully created; Document successfully merged; PDF created; !!Error Sending Emails: Service invoked too many times for one day: email.; Run via form trigger as conclaveannouncements@gmail.com; Timestamp: Jul 23 2021 5:35 PM</t>
  </si>
  <si>
    <t>There were times when there were issues with technology.</t>
  </si>
  <si>
    <t>Having the opportunity to hear what was happening in the other regions.ening in the other regeening in threning in the many regions. Many of the workshop topics were of interest.</t>
  </si>
  <si>
    <t>Diane Johnson</t>
  </si>
  <si>
    <t>dianejohnson300@gmail.com</t>
  </si>
  <si>
    <t>15VQ9U_n4OoLw7WgqcaSvpmfBVVn2rjKe</t>
  </si>
  <si>
    <t>https://drive.google.com/file/d/15VQ9U_n4OoLw7WgqcaSvpmfBVVn2rjKe/view?usp=drivesdk</t>
  </si>
  <si>
    <t>Document successfully created; Document successfully merged; PDF created; !!Error Sending Emails: Service invoked too many times for one day: email.; Run via form trigger as conclaveannouncements@gmail.com; Timestamp: Jul 23 2021 5:37 PM</t>
  </si>
  <si>
    <t xml:space="preserve">Most enjoyable and informative </t>
  </si>
  <si>
    <t xml:space="preserve">Various workshops </t>
  </si>
  <si>
    <t>Estelle Brooks</t>
  </si>
  <si>
    <t>esbrooks55@aol.com</t>
  </si>
  <si>
    <t>1s_Vt3N6o6dezwkQ7VFgL7BPNo0i4avA_</t>
  </si>
  <si>
    <t>https://drive.google.com/file/d/1s_Vt3N6o6dezwkQ7VFgL7BPNo0i4avA_/view?usp=drivesdk</t>
  </si>
  <si>
    <t>Document successfully created; Document successfully merged; PDF created; !!Error Sending Emails: Service invoked too many times for one day: email.; Run via form trigger as conclaveannouncements@gmail.com; Timestamp: Jul 23 2021 5:45 PM</t>
  </si>
  <si>
    <t>Workshop sessions</t>
  </si>
  <si>
    <t>Maxine Collins</t>
  </si>
  <si>
    <t>maxine3686@att.net</t>
  </si>
  <si>
    <t>1_yHlx-Ry20BKQ06Or_W3XKcxKKKKjwx3</t>
  </si>
  <si>
    <t>https://drive.google.com/file/d/1_yHlx-Ry20BKQ06Or_W3XKcxKKKKjwx3/view?usp=drivesdk</t>
  </si>
  <si>
    <t>Document successfully created; Document successfully merged; PDF created; !!Error Sending Emails: Service invoked too many times for one day: email.; Run via form trigger as conclaveannouncements@gmail.com; Timestamp: Jul 23 2021 5:49 PM</t>
  </si>
  <si>
    <t>more interaction - most of the program was pre recorded</t>
  </si>
  <si>
    <t>Tracy Lee</t>
  </si>
  <si>
    <t>TLee108@aol.com</t>
  </si>
  <si>
    <t>1QgNat_mDUcxo1wCulQ682VkpMSdj_rss</t>
  </si>
  <si>
    <t>https://drive.google.com/file/d/1QgNat_mDUcxo1wCulQ682VkpMSdj_rss/view?usp=drivesdk</t>
  </si>
  <si>
    <t>Document successfully created; Document successfully merged; PDF created; !!Error Sending Emails: Service invoked too many times for one day: email.; Run via form trigger as conclaveannouncements@gmail.com; Timestamp: Jul 23 2021 5:57 PM</t>
  </si>
  <si>
    <t>Very Organized 98th Virtual Anniversary Conclave</t>
  </si>
  <si>
    <t>The technology team handling any problems that occurred.</t>
  </si>
  <si>
    <t>Callie Merriweather</t>
  </si>
  <si>
    <t>merriweathera@bellsouth.net</t>
  </si>
  <si>
    <t>1C9B8yOJl96Qj-CkPoEC8kxCIux8EnxjK</t>
  </si>
  <si>
    <t>https://drive.google.com/file/d/1C9B8yOJl96Qj-CkPoEC8kxCIux8EnxjK/view?usp=drivesdk</t>
  </si>
  <si>
    <t>Document successfully created; Document successfully merged; PDF created; !!Error Sending Emails: Service invoked too many times for one day: email.; Run via form trigger as conclaveannouncements@gmail.com; Timestamp: Jul 23 2021 6:13 PM</t>
  </si>
  <si>
    <t>Great Virtual Conclave due to pandemic</t>
  </si>
  <si>
    <t>The most valuable aspect was being able to connect virtually with other sorors.</t>
  </si>
  <si>
    <t>Deborah Long Burroughs</t>
  </si>
  <si>
    <t>Deb.burroughs@aol.com</t>
  </si>
  <si>
    <t>15frOXIVgoOwrNdne1hVDPfO5Tuedw9Xv</t>
  </si>
  <si>
    <t>https://drive.google.com/file/d/15frOXIVgoOwrNdne1hVDPfO5Tuedw9Xv/view?usp=drivesdk</t>
  </si>
  <si>
    <t>Document successfully created; Document successfully merged; PDF created; !!Error Sending Emails: Service invoked too many times for one day: email.; Run via form trigger as conclaveannouncements@gmail.com; Timestamp: Jul 23 2021 6:19 PM</t>
  </si>
  <si>
    <t>Awesome</t>
  </si>
  <si>
    <t xml:space="preserve">Flexibility </t>
  </si>
  <si>
    <t>Victoria Lee</t>
  </si>
  <si>
    <t>whitetick@hotmail.com</t>
  </si>
  <si>
    <t>1FK8IGfC-Oz4ST_vzclv98-50oWYc8Dxr</t>
  </si>
  <si>
    <t>https://drive.google.com/file/d/1FK8IGfC-Oz4ST_vzclv98-50oWYc8Dxr/view?usp=drivesdk</t>
  </si>
  <si>
    <t>Document successfully created; Document successfully merged; PDF created; !!Error Sending Emails: Service invoked too many times for one day: email.; Run via form trigger as conclaveannouncements@gmail.com; Timestamp: Jul 23 2021 6:28 PM</t>
  </si>
  <si>
    <t>No input</t>
  </si>
  <si>
    <t>Sisterly interaction</t>
  </si>
  <si>
    <t>Julie d thomas</t>
  </si>
  <si>
    <t>jdthomas18@comcast.net</t>
  </si>
  <si>
    <t>1JHFmeaKOK8lxHgr5gTq_OkCUExyPmI2P</t>
  </si>
  <si>
    <t>https://drive.google.com/file/d/1JHFmeaKOK8lxHgr5gTq_OkCUExyPmI2P/view?usp=drivesdk</t>
  </si>
  <si>
    <t>Document successfully created; Document successfully merged; PDF created; !!Error Sending Emails: Service invoked too many times for one day: email.; Run via form trigger as conclaveannouncements@gmail.com; Timestamp: Jul 23 2021 6:32 PM</t>
  </si>
  <si>
    <t>Great Event</t>
  </si>
  <si>
    <t xml:space="preserve">Workshops variety,  Ease of viewing agenda and connecting to chosen events </t>
  </si>
  <si>
    <t>Cathleen Johnson</t>
  </si>
  <si>
    <t>cathleenj55@yahoo.com</t>
  </si>
  <si>
    <t>16O-Z2Ykxs8QLJ4f6Yik6mejqXWxsftAS</t>
  </si>
  <si>
    <t>https://drive.google.com/file/d/16O-Z2Ykxs8QLJ4f6Yik6mejqXWxsftAS/view?usp=drivesdk</t>
  </si>
  <si>
    <t>Document successfully created; Document successfully merged; PDF created; !!Error Sending Emails: Service invoked too many times for one day: email.; Run via form trigger as conclaveannouncements@gmail.com; Timestamp: Jul 23 2021 6:49 PM</t>
  </si>
  <si>
    <t>1yebEus6y3i-AUc_f-n70CPxANH8JUlUN</t>
  </si>
  <si>
    <t>https://drive.google.com/file/d/1yebEus6y3i-AUc_f-n70CPxANH8JUlUN/view?usp=drivesdk</t>
  </si>
  <si>
    <t>Document successfully created; Document successfully merged; PDF created; !!Error Sending Emails: Service invoked too many times for one day: email.; Run via form trigger as conclaveannouncements@gmail.com; Timestamp: Jul 23 2021 6:54 PM</t>
  </si>
  <si>
    <t>Making new connections</t>
  </si>
  <si>
    <t>Liniqua Douglas</t>
  </si>
  <si>
    <t>liniquadouglas@gmail.com</t>
  </si>
  <si>
    <t>1AT5zH0CnjDm4fA95NQ5CC7UqdsYdThvC</t>
  </si>
  <si>
    <t>https://drive.google.com/file/d/1AT5zH0CnjDm4fA95NQ5CC7UqdsYdThvC/view?usp=drivesdk</t>
  </si>
  <si>
    <t>Document successfully created; Document successfully merged; PDF created; !!Error Sending Emails: Service invoked too many times for one day: email.; Run via form trigger as conclaveannouncements@gmail.com; Timestamp: Jul 23 2021 6:58 PM</t>
  </si>
  <si>
    <t>Overall it was a great Conclave utilizing virtual platform</t>
  </si>
  <si>
    <t>Networking</t>
  </si>
  <si>
    <t>1hrGYSGstKHazcYx95_kRv8h5GoqCe_TZ</t>
  </si>
  <si>
    <t>https://drive.google.com/file/d/1hrGYSGstKHazcYx95_kRv8h5GoqCe_TZ/view?usp=drivesdk</t>
  </si>
  <si>
    <t>Document successfully created; Document successfully merged; PDF created; !!Error Sending Emails: Service invoked too many times for one day: email.; Run via form trigger as conclaveannouncements@gmail.com; Timestamp: Jul 23 2021 7:00 PM</t>
  </si>
  <si>
    <t>In light of all the circumstances and the newness of the app the number of people to be trained together with the technical difficulties, the conclave planers did an excellent job in putting it all together. They are to be commended for an Excellent job. Congratulations to the team.</t>
  </si>
  <si>
    <t>That we were able to have it at all in light of the severity of COVID-19. But for the app and the technology, we</t>
  </si>
  <si>
    <t>Vernell Anderson</t>
  </si>
  <si>
    <t>vghoney@aol.com</t>
  </si>
  <si>
    <t>15LNKoqgwFteutOYTZus_PuRD1ekRJnj6</t>
  </si>
  <si>
    <t>https://drive.google.com/file/d/15LNKoqgwFteutOYTZus_PuRD1ekRJnj6/view?usp=drivesdk</t>
  </si>
  <si>
    <t>Document successfully created; Document successfully merged; PDF created; !!Error Sending Emails: Service invoked too many times for one day: email.; Run via form trigger as conclaveannouncements@gmail.com; Timestamp: Jul 23 2021 7:03 PM</t>
  </si>
  <si>
    <t>It would have been much better had there not been so many technical interruptions. Overall I thought it was bery good for</t>
  </si>
  <si>
    <t>Presentations for NSPDK PROGRAMS ie Sickle Cell, etc.</t>
  </si>
  <si>
    <t>1bc5HKvN-z29yZFzG_lWhcF6frddlz49a</t>
  </si>
  <si>
    <t>https://drive.google.com/file/d/1bc5HKvN-z29yZFzG_lWhcF6frddlz49a/view?usp=drivesdk</t>
  </si>
  <si>
    <t>Document successfully created; Document successfully merged; PDF created; Run via form trigger as conclaveannouncements@gmail.com; Timestamp: Jul 23 2021 7:34 PM</t>
  </si>
  <si>
    <t>In the future if we must utilize this virtual format, I suggest each region having a designated tech person for check in and for tech issues and anything beyond that person's dcope or ability would then be deferred to the national logistics team. This way the tech team won't be inundated by a barrage of questions and issues all at once.</t>
  </si>
  <si>
    <t>Erika Curry-Jester</t>
  </si>
  <si>
    <t>E.c.curryjester@gmail.com</t>
  </si>
  <si>
    <t>1PMnD-oizx264irRi0mrj2gfsDJoWMX_q</t>
  </si>
  <si>
    <t>https://drive.google.com/file/d/1PMnD-oizx264irRi0mrj2gfsDJoWMX_q/view?usp=drivesdk</t>
  </si>
  <si>
    <t>Document successfully created; Document successfully merged; PDF created; !!Error Sending Emails: Service invoked too many times for one day: email.; Run via form trigger as conclaveannouncements@gmail.com; Timestamp: Jul 23 2021 7:37 PM</t>
  </si>
  <si>
    <t xml:space="preserve">The Conclave would have been so much better had there not been so many technical interruptions.   </t>
  </si>
  <si>
    <t>Barbara A Washington</t>
  </si>
  <si>
    <t>barbbbop@aol.com</t>
  </si>
  <si>
    <t>1h2XiPmdtbm7dvGq869e15dHUITu_-4sy</t>
  </si>
  <si>
    <t>https://drive.google.com/file/d/1h2XiPmdtbm7dvGq869e15dHUITu_-4sy/view?usp=drivesdk</t>
  </si>
  <si>
    <t>Document successfully created; Document successfully merged; PDF created; !!Error Sending Emails: Service invoked too many times for one day: email.; Run via form trigger as conclaveannouncements@gmail.com; Timestamp: Jul 23 2021 7:38 PM</t>
  </si>
  <si>
    <t>It was a little hard dealing with WHOVA.</t>
  </si>
  <si>
    <t>Workshops were great.</t>
  </si>
  <si>
    <t>Yvonne Lister Moss</t>
  </si>
  <si>
    <t>ylmoss08@yahoo.com</t>
  </si>
  <si>
    <t>1zCv_et3DjgkaTh_n4T85fRiYv7OP3d8T</t>
  </si>
  <si>
    <t>https://drive.google.com/file/d/1zCv_et3DjgkaTh_n4T85fRiYv7OP3d8T/view?usp=drivesdk</t>
  </si>
  <si>
    <t>Document successfully created; Document successfully merged; PDF created; !!Error Sending Emails: Service invoked too many times for one day: email.; Run via form trigger as conclaveannouncements@gmail.com; Timestamp: Jul 23 2021 7:39 PM</t>
  </si>
  <si>
    <t>Everything was well received.</t>
  </si>
  <si>
    <t>Plenary1 2 3</t>
  </si>
  <si>
    <t>Elmira Curry</t>
  </si>
  <si>
    <t>elmira.v.curry@gmail.com</t>
  </si>
  <si>
    <t>1pNPlc8jD49W6-Q21ehNQ-qEhQk9V67jZ</t>
  </si>
  <si>
    <t>https://drive.google.com/file/d/1pNPlc8jD49W6-Q21ehNQ-qEhQk9V67jZ/view?usp=drivesdk</t>
  </si>
  <si>
    <t>Document successfully created; Document successfully merged; PDF created; !!Error Sending Emails: Service invoked too many times for one day: email.; Run via form trigger as conclaveannouncements@gmail.com; Timestamp: Jul 23 2021 7:43 PM</t>
  </si>
  <si>
    <t xml:space="preserve">I really enjoyed my first time at Conclave. </t>
  </si>
  <si>
    <t>HBCU Night, Workshops and Fellowship. The whole event was awesome!</t>
  </si>
  <si>
    <t>Rev Newtonia P Hemphill</t>
  </si>
  <si>
    <t>newtoniaph@gmail.com</t>
  </si>
  <si>
    <t>1mUREsK0M_k6EW9JBW-CN3q-OtQu_QN5M</t>
  </si>
  <si>
    <t>https://drive.google.com/file/d/1mUREsK0M_k6EW9JBW-CN3q-OtQu_QN5M/view?usp=drivesdk</t>
  </si>
  <si>
    <t>Document successfully created; Document successfully merged; PDF created; !!Error Sending Emails: Service invoked too many times for one day: email.; Run via form trigger as conclaveannouncements@gmail.com; Timestamp: Jul 23 2021 8:04 PM</t>
  </si>
  <si>
    <t>This year's conclave was a challenge. Telling attendees about the degree of difficulty encountered would have changed the overall tone and perhaps, made attendees more cooperative. It is also imperative that conference etiquette be reinforced. Several of our Sorors were rude and disrespectful when communicating, specifically during check-in and roll call. It may have been easier to have them check-in electronically instead of the format we chose. We lost time using this method. Another area that should have been addressed was appearance during sessions. Sorors should not have been coming from under the dryer or visibly lying down during sessions. As we move ahead in this new age of technology, we have to explore different ways to engage participants. Apart from asking for motions, there was no interaction with attendees. Lastly, I think that all workshops should meet predetermined specifications (minimum expected time, content, and a live Q &amp; A period). Having workshops that were 47 seconds was disappointing. Reading through the table of content in the MPP was not the best way to review/introduce it to new Sorors. Maybe starting the planning process earlier would help.</t>
  </si>
  <si>
    <t>The most valuable aspect of the 98th Virtual Anniversary Conclave was the evening events that were enjoyable and informative.</t>
  </si>
  <si>
    <t>Soror Gwynne Burt</t>
  </si>
  <si>
    <t>nspdkgeb@aol.com</t>
  </si>
  <si>
    <t>1R4QnKYE-qhxhltQ2C13L8tjwsuRPJS86</t>
  </si>
  <si>
    <t>https://drive.google.com/file/d/1R4QnKYE-qhxhltQ2C13L8tjwsuRPJS86/view?usp=drivesdk</t>
  </si>
  <si>
    <t>Document successfully created; Document successfully merged; PDF created; !!Error Sending Emails: Service invoked too many times for one day: email.; Run via form trigger as conclaveannouncements@gmail.com; Timestamp: Jul 23 2021 8:21 PM</t>
  </si>
  <si>
    <t xml:space="preserve">My overall experience with this Conclave was a good one. I enjoyed the sessions that I attended. </t>
  </si>
  <si>
    <t xml:space="preserve">Meeting so many Sorors from other regions. </t>
  </si>
  <si>
    <t>Teresa Kanu</t>
  </si>
  <si>
    <t>hawa_01@msn.com</t>
  </si>
  <si>
    <t>1j8DyQMFuYrVWrLQNwTVeK45kKgPDOA0Z</t>
  </si>
  <si>
    <t>https://drive.google.com/file/d/1j8DyQMFuYrVWrLQNwTVeK45kKgPDOA0Z/view?usp=drivesdk</t>
  </si>
  <si>
    <t>Document successfully created; Document successfully merged; PDF created; !!Error Sending Emails: Service invoked too many times for one day: email.; Run via form trigger as conclaveannouncements@gmail.com; Timestamp: Jul 23 2021 9:00 PM</t>
  </si>
  <si>
    <t>I thoroughly enjoyed my first Conclave.</t>
  </si>
  <si>
    <t>Meeting, Conversing and Networking with Sorors.</t>
  </si>
  <si>
    <t>Agnolia Beatrice Gay</t>
  </si>
  <si>
    <t>agnolia.gay@gmail.com</t>
  </si>
  <si>
    <t>1SVpx6_8Iow2eMOy-sFnte91w5klWvnUB</t>
  </si>
  <si>
    <t>https://drive.google.com/file/d/1SVpx6_8Iow2eMOy-sFnte91w5klWvnUB/view?usp=drivesdk</t>
  </si>
  <si>
    <t>Document successfully created; Document successfully merged; PDF created; !!Error Sending Emails: Service invoked too many times for one day: email.; Run via form trigger as conclaveannouncements@gmail.com; Timestamp: Jul 23 2021 9:33 PM</t>
  </si>
  <si>
    <t>Networking with Sorors</t>
  </si>
  <si>
    <t>1zHYY2Bu0efP38zQLUvOPNlqUccpU0tYV</t>
  </si>
  <si>
    <t>https://drive.google.com/file/d/1zHYY2Bu0efP38zQLUvOPNlqUccpU0tYV/view?usp=drivesdk</t>
  </si>
  <si>
    <t>Document successfully created; Document successfully merged; PDF created; !!Error Sending Emails: Service invoked too many times for one day: email.; Run via form trigger as conclaveannouncements@gmail.com; Timestamp: Jul 23 2021 9:35 PM</t>
  </si>
  <si>
    <t>Virtual tour of headquarters and a session just for new sorors 2 years of membership or less.</t>
  </si>
  <si>
    <t>Dr. Carter's history from the founders.</t>
  </si>
  <si>
    <t>Dr. Denalerie Johnson-Faniel, HS-BCP</t>
  </si>
  <si>
    <t>denalerie@gmail.com</t>
  </si>
  <si>
    <t>1i0uPFPjnSsNZ2goIjj1Fo24Oea7e3Jur</t>
  </si>
  <si>
    <t>https://drive.google.com/file/d/1i0uPFPjnSsNZ2goIjj1Fo24Oea7e3Jur/view?usp=drivesdk</t>
  </si>
  <si>
    <t>Document successfully created; Document successfully merged; PDF created; !!Error Sending Emails: Service invoked too many times for one day: email.; Run via form trigger as conclaveannouncements@gmail.com; Timestamp: Jul 23 2021 9:36 PM</t>
  </si>
  <si>
    <t xml:space="preserve">The problems with the bandwith caused breaks in hearing the speakers and presenters.  s in hearing the speakers and presenters.  s in hearing the speakers and presenters.  This as an outstanding Conclave moving NSPDK into the 21st-22nd century s in hearing the speakers and presenters.  The overall organization, planning, creativitys in hearing the speakers and presenters.  The overall planning, organization s in hearing peakers and presenters. The development, organization  </t>
  </si>
  <si>
    <t>The topics chosen most definitely pushed NSPDK into the future.</t>
  </si>
  <si>
    <t>Patricia E. Cook</t>
  </si>
  <si>
    <t>paecook@comcast.net</t>
  </si>
  <si>
    <t>1TBsh4y7qL_fqw_xlBonsd6G09TZiHRRZ</t>
  </si>
  <si>
    <t>https://drive.google.com/file/d/1TBsh4y7qL_fqw_xlBonsd6G09TZiHRRZ/view?usp=drivesdk</t>
  </si>
  <si>
    <t>Document successfully created; Document successfully merged; PDF created; !!Error Sending Emails: Service invoked too many times for one day: email.; Run via form trigger as conclaveannouncements@gmail.com; Timestamp: Jul 23 2021 10:11 PM</t>
  </si>
  <si>
    <t xml:space="preserve">Conclave was enjoyable </t>
  </si>
  <si>
    <t>deloresalexander1223@gmail.com</t>
  </si>
  <si>
    <t>1_XtpBUiT-0z-oIH71X_k8atrSca7ghl4</t>
  </si>
  <si>
    <t>https://drive.google.com/file/d/1_XtpBUiT-0z-oIH71X_k8atrSca7ghl4/view?usp=drivesdk</t>
  </si>
  <si>
    <t>Document successfully created; Document successfully merged; PDF created; !!Error Sending Emails: Service invoked too many times for one day: email.; Run via form trigger as conclaveannouncements@gmail.com; Timestamp: Jul 23 2021 10:12 PM</t>
  </si>
  <si>
    <t>Interesting and engaging but so many to choose from.</t>
  </si>
  <si>
    <t>I enjoyed the Gala</t>
  </si>
  <si>
    <t>Esther Davis</t>
  </si>
  <si>
    <t>estval@bellsouth.net</t>
  </si>
  <si>
    <t>1CZ7q0DewwTF7J2K5YukxLDsPP6J7jPE1</t>
  </si>
  <si>
    <t>https://drive.google.com/file/d/1CZ7q0DewwTF7J2K5YukxLDsPP6J7jPE1/view?usp=drivesdk</t>
  </si>
  <si>
    <t>Document successfully created; Document successfully merged; PDF created; !!Error Sending Emails: Service invoked too many times for one day: email.; Run via form trigger as conclaveannouncements@gmail.com; Timestamp: Jul 23 2021 10:13 PM</t>
  </si>
  <si>
    <t>Contract with a hotel that has Virtual hook-ups/</t>
  </si>
  <si>
    <t>The workshops and Gala Night</t>
  </si>
  <si>
    <t>Novella Page</t>
  </si>
  <si>
    <t>novellampage@gmail.com</t>
  </si>
  <si>
    <t>1-z96n1H0ofrqx_aVxo8iFc674yXwhcxv</t>
  </si>
  <si>
    <t>https://drive.google.com/file/d/1-z96n1H0ofrqx_aVxo8iFc674yXwhcxv/view?usp=drivesdk</t>
  </si>
  <si>
    <t>Document successfully created; Document successfully merged; PDF created; !!Error Sending Emails: Service invoked too many times for one day: email.; Run via form trigger as conclaveannouncements@gmail.com; Timestamp: Jul 23 2021 10:14 PM</t>
  </si>
  <si>
    <t xml:space="preserve">Credentialing needs improvement </t>
  </si>
  <si>
    <t>To see thr Cala Lillir awards</t>
  </si>
  <si>
    <t>Cynthia warren</t>
  </si>
  <si>
    <t>dr.cwarren211@gmail.com</t>
  </si>
  <si>
    <t>15L_xMBqHuri_Po5uO56Cw7vGtjPDy8p6</t>
  </si>
  <si>
    <t>https://drive.google.com/file/d/15L_xMBqHuri_Po5uO56Cw7vGtjPDy8p6/view?usp=drivesdk</t>
  </si>
  <si>
    <t>Document successfully created; Document successfully merged; PDF created; !!Error Sending Emails: Service invoked too many times for one day: email.; Run via form trigger as conclaveannouncements@gmail.com; Timestamp: Jul 23 2021 10:51 PM</t>
  </si>
  <si>
    <t>This was my first time attending and I really enjoyed it.</t>
  </si>
  <si>
    <t>Ramona Shegog</t>
  </si>
  <si>
    <t>ramonashegog@att.net</t>
  </si>
  <si>
    <t>1aiadgB0LgfepE414AhsXdQrPA4VT-SDn</t>
  </si>
  <si>
    <t>https://drive.google.com/file/d/1aiadgB0LgfepE414AhsXdQrPA4VT-SDn/view?usp=drivesdk</t>
  </si>
  <si>
    <t>Document successfully created; Document successfully merged; PDF created; !!Error Sending Emails: Service invoked too many times for one day: email.; Run via form trigger as conclaveannouncements@gmail.com; Timestamp: Jul 24 2021 12:30 AM</t>
  </si>
  <si>
    <t>The tech team did a great job given the fact that they had limited resources to begin with.  Congratulations to the KOT's who were helping</t>
  </si>
  <si>
    <t>Being able to be in person with the Sorors/Sisters.</t>
  </si>
  <si>
    <t>Rose P. Anderson</t>
  </si>
  <si>
    <t>nspdkserd81@gmail.com</t>
  </si>
  <si>
    <t>1p2Ba7a9JuxOS5rEikPQH2onX7dujv_L7</t>
  </si>
  <si>
    <t>https://drive.google.com/file/d/1p2Ba7a9JuxOS5rEikPQH2onX7dujv_L7/view?usp=drivesdk</t>
  </si>
  <si>
    <t>Document successfully created; Document successfully merged; PDF created; Emails Sent: [To: nspdkserd81@gmail.com]; Run via form trigger as conclaveannouncements@gmail.com; Timestamp: Jul 24 2021 1:12 AM</t>
  </si>
  <si>
    <t xml:space="preserve">The Conclave on a whole was excellent. </t>
  </si>
  <si>
    <t>The workshops were very valuable to a retired educator.</t>
  </si>
  <si>
    <t>1nhS3QB69-BbOliV0BTqnCP8DnUKnRkaX</t>
  </si>
  <si>
    <t>https://drive.google.com/file/d/1nhS3QB69-BbOliV0BTqnCP8DnUKnRkaX/view?usp=drivesdk</t>
  </si>
  <si>
    <t>Document successfully created; Document successfully merged; PDF created; Emails Sent: [To: ylmoss08@yahoo.com]; Run via form trigger as conclaveannouncements@gmail.com; Timestamp: Jul 24 2021 1:58 AM</t>
  </si>
  <si>
    <t xml:space="preserve">Awesome job in spite of the restraints. </t>
  </si>
  <si>
    <t>The worship service</t>
  </si>
  <si>
    <t>Jean Schley</t>
  </si>
  <si>
    <t>jschley@bellsouth.net</t>
  </si>
  <si>
    <t>1AP-7iqTpd5kTYyqLOmqUSPT8UdDI8Bz-</t>
  </si>
  <si>
    <t>https://drive.google.com/file/d/1AP-7iqTpd5kTYyqLOmqUSPT8UdDI8Bz-/view?usp=drivesdk</t>
  </si>
  <si>
    <t>Document successfully created; Document successfully merged; PDF created; Emails Sent: [To: jschley@bellsouth.net]; Run via form trigger as conclaveannouncements@gmail.com; Timestamp: Jul 24 2021 2:14 AM</t>
  </si>
  <si>
    <t>Connecting with so many Sorors from all over the map!</t>
  </si>
  <si>
    <t xml:space="preserve">Katrena Washington </t>
  </si>
  <si>
    <t>katrena3learn@yahoo.com</t>
  </si>
  <si>
    <t>1c0DKEmhfzOQvl5htybqf-0OTbtArKumK</t>
  </si>
  <si>
    <t>https://drive.google.com/file/d/1c0DKEmhfzOQvl5htybqf-0OTbtArKumK/view?usp=drivesdk</t>
  </si>
  <si>
    <t>Document successfully created; Document successfully merged; PDF created; Emails Sent: [To: katrena3learn@yahoo.com]; Run via form trigger as conclaveannouncements@gmail.com; Timestamp: Jul 24 2021 4:22 AM</t>
  </si>
  <si>
    <t>The Viryual Conclave was excellent, however, nothing can replace in person for sisterly interaction andreal engagement.</t>
  </si>
  <si>
    <t>Gwendolyn Robinson</t>
  </si>
  <si>
    <t>herthy.robinso1@verizon.net</t>
  </si>
  <si>
    <t>1MIDWtQWWCHLjJW3OVgDLCQblI-FPglSm</t>
  </si>
  <si>
    <t>https://drive.google.com/file/d/1MIDWtQWWCHLjJW3OVgDLCQblI-FPglSm/view?usp=drivesdk</t>
  </si>
  <si>
    <t>Document successfully created; Document successfully merged; PDF created; Emails Sent: [To: herthy.robinso1@verizon.net]; Run via form trigger as conclaveannouncements@gmail.com; Timestamp: Jul 24 2021 7:27 AM</t>
  </si>
  <si>
    <t>I thought the Conclave went well....</t>
  </si>
  <si>
    <t>Mattie Johnson</t>
  </si>
  <si>
    <t>maajohnson@cfl.rr.com</t>
  </si>
  <si>
    <t>1VxI2dTCpphT3jYzR96KMqdfufDhxntSI</t>
  </si>
  <si>
    <t>https://drive.google.com/file/d/1VxI2dTCpphT3jYzR96KMqdfufDhxntSI/view?usp=drivesdk</t>
  </si>
  <si>
    <t>Document successfully created; Document successfully merged; PDF created; Emails Sent: [To: maajohnson@cfl.rr.com]; Run via form trigger as conclaveannouncements@gmail.com; Timestamp: Jul 24 2021 8:31 AM</t>
  </si>
  <si>
    <t xml:space="preserve">Use Google Forms for Check in process </t>
  </si>
  <si>
    <t>Nicole Harper Kee</t>
  </si>
  <si>
    <t>nicjkee@gmail.com</t>
  </si>
  <si>
    <t>1mIgK2MmKx4pKn7fEODZC1exxsg4n5-Gl</t>
  </si>
  <si>
    <t>https://drive.google.com/file/d/1mIgK2MmKx4pKn7fEODZC1exxsg4n5-Gl/view?usp=drivesdk</t>
  </si>
  <si>
    <t>Document successfully created; Document successfully merged; PDF created; Emails Sent: [To: nicjkee@gmail.com]; Run via form trigger as conclaveannouncements@gmail.com; Timestamp: Jul 24 2021 8:51 AM</t>
  </si>
  <si>
    <t>Enjoyed the Conclave and net working with Sorors</t>
  </si>
  <si>
    <t>Watching the KOT Conference</t>
  </si>
  <si>
    <t>Cerminthia Griggs</t>
  </si>
  <si>
    <t>griggssmitty3g@aol.com</t>
  </si>
  <si>
    <t>12JJsd-ggy3objRXfcXfBfpxo2O2HO7gs</t>
  </si>
  <si>
    <t>https://drive.google.com/file/d/12JJsd-ggy3objRXfcXfBfpxo2O2HO7gs/view?usp=drivesdk</t>
  </si>
  <si>
    <t>Document successfully created; Document successfully merged; PDF created; Emails Sent: [To: griggssmitty3g@aol.com]; Run via form trigger as conclaveannouncements@gmail.com; Timestamp: Jul 24 2021 9:06 AM</t>
  </si>
  <si>
    <t>Programs were great, keep up the good work.</t>
  </si>
  <si>
    <t>workshops</t>
  </si>
  <si>
    <t>Ernestine Houston</t>
  </si>
  <si>
    <t>eehouston17@yahoo.com</t>
  </si>
  <si>
    <t>1uCItjcHpH75AqD_2MnxY1ov9tXRNEckf</t>
  </si>
  <si>
    <t>https://drive.google.com/file/d/1uCItjcHpH75AqD_2MnxY1ov9tXRNEckf/view?usp=drivesdk</t>
  </si>
  <si>
    <t>Document successfully created; Document successfully merged; PDF created; Emails Sent: [To: eehouston17@yahoo.com]; Run via form trigger as conclaveannouncements@gmail.com; Timestamp: Jul 24 2021 9:46 AM</t>
  </si>
  <si>
    <t>n/a</t>
  </si>
  <si>
    <t>Leisa Brown</t>
  </si>
  <si>
    <t>pdkleisa@gmail.com</t>
  </si>
  <si>
    <t>19_JKu9ZbsBiEFtoKU2t8BI764KNe1WaS</t>
  </si>
  <si>
    <t>https://drive.google.com/file/d/19_JKu9ZbsBiEFtoKU2t8BI764KNe1WaS/view?usp=drivesdk</t>
  </si>
  <si>
    <t>Document successfully created; Document successfully merged; PDF created; Emails Sent: [To: pdkleisa@gmail.com]; Run via form trigger as conclaveannouncements@gmail.com; Timestamp: Jul 24 2021 10:28 AM</t>
  </si>
  <si>
    <t xml:space="preserve">Overall the conference was wonderful. Per training was awesome. The second plenary session was a bit long, however, I think it was a learning curve for all. Thank you ALL!   </t>
  </si>
  <si>
    <t>Virtual tour, vital issue, workshops, Calla Lily Program</t>
  </si>
  <si>
    <t>Dorothy E. McDonald</t>
  </si>
  <si>
    <t>hooksde1947@gmail.com</t>
  </si>
  <si>
    <t>13lO-JcMYOqVew_T16VrBfq_zn0P6JLNj</t>
  </si>
  <si>
    <t>https://drive.google.com/file/d/13lO-JcMYOqVew_T16VrBfq_zn0P6JLNj/view?usp=drivesdk</t>
  </si>
  <si>
    <t>Document successfully created; Document successfully merged; PDF created; Emails Sent: [To: hooksde1947@gmail.com]; Run via form trigger as conclaveannouncements@gmail.com; Timestamp: Jul 24 2021 10:28 AM</t>
  </si>
  <si>
    <t>Job ID</t>
  </si>
  <si>
    <t>Job Name</t>
  </si>
  <si>
    <t>Template ID</t>
  </si>
  <si>
    <t>Data Sheet ID</t>
  </si>
  <si>
    <t>Header Row</t>
  </si>
  <si>
    <t>First Data Row</t>
  </si>
  <si>
    <t>File Name</t>
  </si>
  <si>
    <t>File Type</t>
  </si>
  <si>
    <t>Share As</t>
  </si>
  <si>
    <t>Folders</t>
  </si>
  <si>
    <t>Dynamic Folder Reference</t>
  </si>
  <si>
    <t>Conditionals</t>
  </si>
  <si>
    <t>Mode</t>
  </si>
  <si>
    <t>Append Breaks</t>
  </si>
  <si>
    <t>Tags</t>
  </si>
  <si>
    <t>Run On Time Trigger</t>
  </si>
  <si>
    <t>Time Trigger Frequency</t>
  </si>
  <si>
    <t>Run On Form Trigger</t>
  </si>
  <si>
    <t>Send Email And Share</t>
  </si>
  <si>
    <t>Email To</t>
  </si>
  <si>
    <t>Email CC</t>
  </si>
  <si>
    <t>Email BCC</t>
  </si>
  <si>
    <t>Email Reply To</t>
  </si>
  <si>
    <t>Email No Reply</t>
  </si>
  <si>
    <t>Email Subject</t>
  </si>
  <si>
    <t>Email Body</t>
  </si>
  <si>
    <t>Prevent Resharing</t>
  </si>
  <si>
    <t>Time Trigger Timestamp</t>
  </si>
  <si>
    <t>Form Trigger Timestamp</t>
  </si>
  <si>
    <t>_1626765975834</t>
  </si>
  <si>
    <t>98th Conclave</t>
  </si>
  <si>
    <t>1mPcKusKk5sYqsasM5y8sqWcqwYGvLF6VfYc6XOwbIT4</t>
  </si>
  <si>
    <t>Conclave Certificate July 2021</t>
  </si>
  <si>
    <t>PDF</t>
  </si>
  <si>
    <t>["1DOjyCwWj_N27e_P5y__fIWfXByn50MgM"]</t>
  </si>
  <si>
    <t>[]</t>
  </si>
  <si>
    <t>MULTIPLE_OUTPUT</t>
  </si>
  <si>
    <t>[{"tag":" Name ","type":"STANDARD","details":{"isUnmapped":false,"headerMap":"Name"}}]</t>
  </si>
  <si>
    <t>&lt;&lt;Email&gt;&gt;</t>
  </si>
  <si>
    <t>Attendance Certificate 98th NSPDK</t>
  </si>
  <si>
    <t>Thank you for your participation and attendance in the 98th Anniversary Conclave of National Sorority of Phi Delta Kappa, Inc.
Look forward to see you at the 100th Anniversary Conclave in Orlando, Fl.  July 2023.
Dr. Etta F. Carter,
Supreme Basileus 2019-2021</t>
  </si>
  <si>
    <t>2021-07-24T14:28:56.301Z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</si>
</sst>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5">
    <font>
      <sz val="10"/>
      <color rgb="FF000000"/>
      <name val="Arial"/>
    </font>
    <font>
      <sz val="10"/>
      <color theme="1"/>
      <name val="Arial"/>
    </font>
    <font>
      <b/>
      <i/>
      <sz val="10"/>
      <color rgb="FF000000"/>
      <name val="Arial"/>
    </font>
    <font>
      <u/>
      <sz val="10"/>
      <color rgb="FF0000FF"/>
      <name val="Arial"/>
    </font>
    <font>
      <sz val="10"/>
      <name val="Arial"/>
    </font>
  </fonts>
  <fills count="3">
    <fill>
      <patternFill patternType="none"/>
    </fill>
    <fill>
      <patternFill patternType="gray125"/>
    </fill>
    <fill>
      <patternFill patternType="solid">
        <fgColor rgb="FFEFEFEF"/>
        <bgColor rgb="FFEFEFEF"/>
      </patternFill>
    </fill>
  </fills>
  <borders count="1">
    <border>
      <left/>
      <right/>
      <top/>
      <bottom/>
      <diagonal/>
    </border>
  </borders>
  <cellStyleXfs count="1">
    <xf numFmtId="0" fontId="0" fillId="0" borderId="0"/>
  </cellStyleXfs>
  <cellXfs count="7">
    <xf numFmtId="0" fontId="0" fillId="0" borderId="0" xfId="0"/>
    <xf numFmtId="0" fontId="1" fillId="0" borderId="0" xfId="0" applyFont="1"/>
    <xf numFmtId="0" fontId="2" fillId="2" borderId="0" xfId="0" applyFont="1" applyFill="1"/>
    <xf numFmtId="164" fontId="1" fillId="0" borderId="0" xfId="0" applyNumberFormat="1" applyFont="1"/>
    <xf numFmtId="0" fontId="3" fillId="0" borderId="0" xfId="0" applyFont="1"/>
    <xf numFmtId="0" fontId="1" fillId="0" borderId="0" xfId="0" quotePrefix="1" applyFont="1"/>
    <xf numFmtId="0" fontId="4"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cHpzUc0NYCNOw30K1RBkQERUO0Ms2sCu/view?usp=drivesdk" TargetMode="External"/><Relationship Id="rId299" Type="http://schemas.openxmlformats.org/officeDocument/2006/relationships/hyperlink" Target="https://drive.google.com/file/d/1s_Vt3N6o6dezwkQ7VFgL7BPNo0i4avA_/view?usp=drivesdk" TargetMode="External"/><Relationship Id="rId21" Type="http://schemas.openxmlformats.org/officeDocument/2006/relationships/hyperlink" Target="https://drive.google.com/file/d/1TCR44lvW5fim2o57esn7AenhBaR-Hrqt/view?usp=drivesdk" TargetMode="External"/><Relationship Id="rId63" Type="http://schemas.openxmlformats.org/officeDocument/2006/relationships/hyperlink" Target="https://drive.google.com/file/d/1qoNYFHQz1zx8Yihc8QQRfuUShvjPhp7G/view?usp=drivesdk" TargetMode="External"/><Relationship Id="rId159" Type="http://schemas.openxmlformats.org/officeDocument/2006/relationships/hyperlink" Target="https://drive.google.com/file/d/1h7nLC_me8aMvW6SewckhdNR17YhX9oBy/view?usp=drivesdk" TargetMode="External"/><Relationship Id="rId324" Type="http://schemas.openxmlformats.org/officeDocument/2006/relationships/hyperlink" Target="https://drive.google.com/file/d/1CZ7q0DewwTF7J2K5YukxLDsPP6J7jPE1/view?usp=drivesdk" TargetMode="External"/><Relationship Id="rId170" Type="http://schemas.openxmlformats.org/officeDocument/2006/relationships/hyperlink" Target="https://drive.google.com/file/d/16AYi69rOfYTXcqo9PcaCSU7ND6FDPX5X/view?usp=drivesdk" TargetMode="External"/><Relationship Id="rId226" Type="http://schemas.openxmlformats.org/officeDocument/2006/relationships/hyperlink" Target="https://drive.google.com/file/d/1g3OhX18XRUga0DS5_1ox4PsB84BaAa0-/view?usp=drivesdk" TargetMode="External"/><Relationship Id="rId268" Type="http://schemas.openxmlformats.org/officeDocument/2006/relationships/hyperlink" Target="https://drive.google.com/file/d/1sB9RzYQmlgvsQbXm1TvbBM8fIrssQ-yI/view?usp=drivesdk" TargetMode="External"/><Relationship Id="rId32" Type="http://schemas.openxmlformats.org/officeDocument/2006/relationships/hyperlink" Target="https://drive.google.com/file/d/1rvwH76OM_6x6u2iJW5LSrSlLsollrE4v/view?usp=drivesdk" TargetMode="External"/><Relationship Id="rId74" Type="http://schemas.openxmlformats.org/officeDocument/2006/relationships/hyperlink" Target="https://drive.google.com/file/d/1OO2WFmBiTjndAX660Ze1Y6Yr0W3JiN65/view?usp=drivesdk" TargetMode="External"/><Relationship Id="rId128" Type="http://schemas.openxmlformats.org/officeDocument/2006/relationships/hyperlink" Target="https://drive.google.com/file/d/1qcVPr-sduAomDqdikanZjNf6LDOfq_9O/view?usp=drivesdk" TargetMode="External"/><Relationship Id="rId335" Type="http://schemas.openxmlformats.org/officeDocument/2006/relationships/hyperlink" Target="https://drive.google.com/file/d/12JJsd-ggy3objRXfcXfBfpxo2O2HO7gs/view?usp=drivesdk" TargetMode="External"/><Relationship Id="rId5" Type="http://schemas.openxmlformats.org/officeDocument/2006/relationships/hyperlink" Target="https://drive.google.com/file/d/1kvPJYwVEjkxyOCvB1kRDLiGTmM4guC_h/view?usp=drivesdk" TargetMode="External"/><Relationship Id="rId181" Type="http://schemas.openxmlformats.org/officeDocument/2006/relationships/hyperlink" Target="https://drive.google.com/file/d/1gh8hsHb9ef50IRbwMw-Kh2Wwpm16Jwg2/view?usp=drivesdk" TargetMode="External"/><Relationship Id="rId237" Type="http://schemas.openxmlformats.org/officeDocument/2006/relationships/hyperlink" Target="https://drive.google.com/file/d/1oWvt1RjEeCXq-evjIJRXiQ-ncqCMjAJX/view?usp=drivesdk" TargetMode="External"/><Relationship Id="rId279" Type="http://schemas.openxmlformats.org/officeDocument/2006/relationships/hyperlink" Target="https://drive.google.com/file/d/1ogmYXbDxEzA0EOU7cl3WYVLZuWcQJBgi/view?usp=drivesdk" TargetMode="External"/><Relationship Id="rId43" Type="http://schemas.openxmlformats.org/officeDocument/2006/relationships/hyperlink" Target="https://drive.google.com/file/d/1KYD3Uzl1cjkwQZ9tAIUGApbEslKG2k9z/view?usp=drivesdk" TargetMode="External"/><Relationship Id="rId139" Type="http://schemas.openxmlformats.org/officeDocument/2006/relationships/hyperlink" Target="https://drive.google.com/file/d/10iIe8q_vdxaP-FVlLHfzfkv8xM8WyjHE/view?usp=drivesdk" TargetMode="External"/><Relationship Id="rId290" Type="http://schemas.openxmlformats.org/officeDocument/2006/relationships/hyperlink" Target="https://drive.google.com/file/d/1NWG9YCdIwmSBM3XDsyZGdrl1VHIKXzTB/view?usp=drivesdk" TargetMode="External"/><Relationship Id="rId304" Type="http://schemas.openxmlformats.org/officeDocument/2006/relationships/hyperlink" Target="https://drive.google.com/file/d/1FK8IGfC-Oz4ST_vzclv98-50oWYc8Dxr/view?usp=drivesdk" TargetMode="External"/><Relationship Id="rId85" Type="http://schemas.openxmlformats.org/officeDocument/2006/relationships/hyperlink" Target="https://drive.google.com/file/d/1U8XL3x4FKXMC-4auyB0Ocbi4gFGfeAod/view?usp=drivesdk" TargetMode="External"/><Relationship Id="rId150" Type="http://schemas.openxmlformats.org/officeDocument/2006/relationships/hyperlink" Target="https://drive.google.com/file/d/1CYEqSn3cqHFjHRevK7Ei9_zGZySmM1Xh/view?usp=drivesdk" TargetMode="External"/><Relationship Id="rId192" Type="http://schemas.openxmlformats.org/officeDocument/2006/relationships/hyperlink" Target="https://drive.google.com/file/d/1kfqBicIlDZFmzQxv3wc5VY4SK5hICwYu/view?usp=drivesdk" TargetMode="External"/><Relationship Id="rId206" Type="http://schemas.openxmlformats.org/officeDocument/2006/relationships/hyperlink" Target="https://drive.google.com/file/d/1Q4GSHFPLIXoJNl79ZzJWzG3F7hBmfh9v/view?usp=drivesdk" TargetMode="External"/><Relationship Id="rId248" Type="http://schemas.openxmlformats.org/officeDocument/2006/relationships/hyperlink" Target="https://drive.google.com/file/d/1IOu4s7eX8Kh9PVqiXEkS_t5Lc8LoG05S/view?usp=drivesdk" TargetMode="External"/><Relationship Id="rId12" Type="http://schemas.openxmlformats.org/officeDocument/2006/relationships/hyperlink" Target="https://drive.google.com/file/d/19tly-E2H3FE9ZNRTg07YgRqu8o-EQCw0/view?usp=drivesdk" TargetMode="External"/><Relationship Id="rId108" Type="http://schemas.openxmlformats.org/officeDocument/2006/relationships/hyperlink" Target="https://drive.google.com/file/d/1siecO23ThmWtlVK6Hp7dZpU-0x0dmTdS/view?usp=drivesdk" TargetMode="External"/><Relationship Id="rId315" Type="http://schemas.openxmlformats.org/officeDocument/2006/relationships/hyperlink" Target="https://drive.google.com/file/d/1pNPlc8jD49W6-Q21ehNQ-qEhQk9V67jZ/view?usp=drivesdk" TargetMode="External"/><Relationship Id="rId54" Type="http://schemas.openxmlformats.org/officeDocument/2006/relationships/hyperlink" Target="https://drive.google.com/file/d/1mo09yeKrEku4uYgFsrvelghDUVg8NT21/view?usp=drivesdk" TargetMode="External"/><Relationship Id="rId96" Type="http://schemas.openxmlformats.org/officeDocument/2006/relationships/hyperlink" Target="https://drive.google.com/file/d/1sNFe3QI_yVrqlsxcKNZCkr2XGlnlbqU2/view?usp=drivesdk" TargetMode="External"/><Relationship Id="rId161" Type="http://schemas.openxmlformats.org/officeDocument/2006/relationships/hyperlink" Target="https://drive.google.com/file/d/1BzHx4l_1FqXoV5Oy4Q4klePFFlqkWVe4/view?usp=drivesdk" TargetMode="External"/><Relationship Id="rId217" Type="http://schemas.openxmlformats.org/officeDocument/2006/relationships/hyperlink" Target="https://drive.google.com/file/d/11vwnw3j7Gxtu-9T8u3P4rubP9b-qmjA1/view?usp=drivesdk" TargetMode="External"/><Relationship Id="rId259" Type="http://schemas.openxmlformats.org/officeDocument/2006/relationships/hyperlink" Target="https://drive.google.com/file/d/149k_wIWsY8FW38FNVYfnhMqg-3C5Xaz2/view?usp=drivesdk" TargetMode="External"/><Relationship Id="rId23" Type="http://schemas.openxmlformats.org/officeDocument/2006/relationships/hyperlink" Target="https://drive.google.com/file/d/1mCvA0UL8ADppiNf1HTlK9MaNKNe43tQR/view?usp=drivesdk" TargetMode="External"/><Relationship Id="rId119" Type="http://schemas.openxmlformats.org/officeDocument/2006/relationships/hyperlink" Target="https://drive.google.com/file/d/1Cvuc-OhE7m1LR4CUkjUB-4khafoUwGob/view?usp=drivesdk" TargetMode="External"/><Relationship Id="rId270" Type="http://schemas.openxmlformats.org/officeDocument/2006/relationships/hyperlink" Target="https://drive.google.com/file/d/1WMUtD-T9fdSADXst_G_-VlFt4ckHNSe3/view?usp=drivesdk" TargetMode="External"/><Relationship Id="rId326" Type="http://schemas.openxmlformats.org/officeDocument/2006/relationships/hyperlink" Target="https://drive.google.com/file/d/15L_xMBqHuri_Po5uO56Cw7vGtjPDy8p6/view?usp=drivesdk" TargetMode="External"/><Relationship Id="rId65" Type="http://schemas.openxmlformats.org/officeDocument/2006/relationships/hyperlink" Target="https://drive.google.com/file/d/1lTInpM36CrinjhXH7mgd2O3_zNgheXoZ/view?usp=drivesdk" TargetMode="External"/><Relationship Id="rId130" Type="http://schemas.openxmlformats.org/officeDocument/2006/relationships/hyperlink" Target="https://drive.google.com/file/d/1pGR422r2D5pJ4jjIL4KnOi6LcxV6J5vs/view?usp=drivesdk" TargetMode="External"/><Relationship Id="rId172" Type="http://schemas.openxmlformats.org/officeDocument/2006/relationships/hyperlink" Target="https://drive.google.com/file/d/1gFQk0DGqnlNze923CIg_a0AALIrum2SM/view?usp=drivesdk" TargetMode="External"/><Relationship Id="rId228" Type="http://schemas.openxmlformats.org/officeDocument/2006/relationships/hyperlink" Target="https://drive.google.com/file/d/1CUNRzqkGxphUjpayJjgHtP-K-a3B1OTk/view?usp=drivesdk" TargetMode="External"/><Relationship Id="rId281" Type="http://schemas.openxmlformats.org/officeDocument/2006/relationships/hyperlink" Target="https://drive.google.com/file/d/1YdkPPl0ONeDUrfUWmk6npHNkCvbBoBA7/view?usp=drivesdk" TargetMode="External"/><Relationship Id="rId337" Type="http://schemas.openxmlformats.org/officeDocument/2006/relationships/hyperlink" Target="https://drive.google.com/file/d/19_JKu9ZbsBiEFtoKU2t8BI764KNe1WaS/view?usp=drivesdk" TargetMode="External"/><Relationship Id="rId34" Type="http://schemas.openxmlformats.org/officeDocument/2006/relationships/hyperlink" Target="https://drive.google.com/file/d/1nvARRi6su3AmFrsHJ7jy2teleysq7EGm/view?usp=drivesdk" TargetMode="External"/><Relationship Id="rId76" Type="http://schemas.openxmlformats.org/officeDocument/2006/relationships/hyperlink" Target="https://drive.google.com/file/d/1K9jopscRXnmf7mF6LWDr8j7wUD5qSilS/view?usp=drivesdk" TargetMode="External"/><Relationship Id="rId141" Type="http://schemas.openxmlformats.org/officeDocument/2006/relationships/hyperlink" Target="https://drive.google.com/file/d/1Q2TVf6pj65D7Y9f8XwHSZjy8gt5ijlee/view?usp=drivesdk" TargetMode="External"/><Relationship Id="rId7" Type="http://schemas.openxmlformats.org/officeDocument/2006/relationships/hyperlink" Target="https://drive.google.com/file/d/19CNDWjmgJapXBHyLuSH7SY0U7wh3ZzJZ/view?usp=drivesdk" TargetMode="External"/><Relationship Id="rId183" Type="http://schemas.openxmlformats.org/officeDocument/2006/relationships/hyperlink" Target="https://drive.google.com/file/d/11Jpl2k8EK19Me5hrmpGQ-4E4a8VyQ8Y4/view?usp=drivesdk" TargetMode="External"/><Relationship Id="rId239" Type="http://schemas.openxmlformats.org/officeDocument/2006/relationships/hyperlink" Target="https://drive.google.com/file/d/14B72Fn8Z9s02Utg91ThZx8Swvlh_Zc8Z/view?usp=drivesdk" TargetMode="External"/><Relationship Id="rId250" Type="http://schemas.openxmlformats.org/officeDocument/2006/relationships/hyperlink" Target="https://drive.google.com/file/d/1jG7PxKWsVJeZElUD8UxEkYAqq0Txk1zx/view?usp=drivesdk" TargetMode="External"/><Relationship Id="rId292" Type="http://schemas.openxmlformats.org/officeDocument/2006/relationships/hyperlink" Target="https://drive.google.com/file/d/1U-kgckf3HDvp6U1LDEriZzC3Qn36tsDp/view?usp=drivesdk" TargetMode="External"/><Relationship Id="rId306" Type="http://schemas.openxmlformats.org/officeDocument/2006/relationships/hyperlink" Target="https://drive.google.com/file/d/16O-Z2Ykxs8QLJ4f6Yik6mejqXWxsftAS/view?usp=drivesdk" TargetMode="External"/><Relationship Id="rId45" Type="http://schemas.openxmlformats.org/officeDocument/2006/relationships/hyperlink" Target="https://drive.google.com/file/d/1ODbE_JNtIiPXPuKZzvHvjiUuQxEn3C1T/view?usp=drivesdk" TargetMode="External"/><Relationship Id="rId87" Type="http://schemas.openxmlformats.org/officeDocument/2006/relationships/hyperlink" Target="https://drive.google.com/file/d/1nnQGe7e11bQjRuHxOPJ-7HiCftqNP5M3/view?usp=drivesdk" TargetMode="External"/><Relationship Id="rId110" Type="http://schemas.openxmlformats.org/officeDocument/2006/relationships/hyperlink" Target="https://drive.google.com/file/d/1t4lACMzfz4Da7GUP2VBTGC93qMv0W-4u/view?usp=drivesdk" TargetMode="External"/><Relationship Id="rId152" Type="http://schemas.openxmlformats.org/officeDocument/2006/relationships/hyperlink" Target="https://drive.google.com/file/d/1nVdBQY47hout6w88-WPxPtZk1XgZJwmE/view?usp=drivesdk" TargetMode="External"/><Relationship Id="rId173" Type="http://schemas.openxmlformats.org/officeDocument/2006/relationships/hyperlink" Target="https://drive.google.com/file/d/1kkDoC1W17pcWhABRK1RvBO6QOHthhdf7/view?usp=drivesdk" TargetMode="External"/><Relationship Id="rId194" Type="http://schemas.openxmlformats.org/officeDocument/2006/relationships/hyperlink" Target="https://drive.google.com/file/d/1ORshW2lePa3LzHS3FIZrm__xSI0BNxSk/view?usp=drivesdk" TargetMode="External"/><Relationship Id="rId208" Type="http://schemas.openxmlformats.org/officeDocument/2006/relationships/hyperlink" Target="https://drive.google.com/file/d/1GoArTpOjLSEqK1eZwJ_dobExYOINLoEJ/view?usp=drivesdk" TargetMode="External"/><Relationship Id="rId229" Type="http://schemas.openxmlformats.org/officeDocument/2006/relationships/hyperlink" Target="https://drive.google.com/file/d/1eEoUZrnNJ1CLObG0c86HmNv-sj2QGFYO/view?usp=drivesdk" TargetMode="External"/><Relationship Id="rId240" Type="http://schemas.openxmlformats.org/officeDocument/2006/relationships/hyperlink" Target="https://drive.google.com/file/d/1QmnlcWf740A1DSGRX8syZI2P8hlGcQh0/view?usp=drivesdk" TargetMode="External"/><Relationship Id="rId261" Type="http://schemas.openxmlformats.org/officeDocument/2006/relationships/hyperlink" Target="https://drive.google.com/file/d/1Dke8rSsLDQcrS6ny4Eo6OYcu0Psssun2/view?usp=drivesdk" TargetMode="External"/><Relationship Id="rId14" Type="http://schemas.openxmlformats.org/officeDocument/2006/relationships/hyperlink" Target="https://drive.google.com/file/d/1AwwDT_jz5R9QVqUPh1t9EyF72Rtvw_MB/view?usp=drivesdk" TargetMode="External"/><Relationship Id="rId35" Type="http://schemas.openxmlformats.org/officeDocument/2006/relationships/hyperlink" Target="https://drive.google.com/file/d/1N1veZHzcIQ4GZz6cS8A_l12_gJj4Bs4_/view?usp=drivesdk" TargetMode="External"/><Relationship Id="rId56" Type="http://schemas.openxmlformats.org/officeDocument/2006/relationships/hyperlink" Target="https://drive.google.com/file/d/1BapJmIjp-0eIWnk1WTiqWYsEy9BFaJJx/view?usp=drivesdk" TargetMode="External"/><Relationship Id="rId77" Type="http://schemas.openxmlformats.org/officeDocument/2006/relationships/hyperlink" Target="https://drive.google.com/file/d/1ou0O4Or399mFrrGeGANb0e56CsUhwJxV/view?usp=drivesdk" TargetMode="External"/><Relationship Id="rId100" Type="http://schemas.openxmlformats.org/officeDocument/2006/relationships/hyperlink" Target="https://drive.google.com/file/d/1HTPy91gMoPHr06RwAmso6FnFYa2QZ9Wl/view?usp=drivesdk" TargetMode="External"/><Relationship Id="rId282" Type="http://schemas.openxmlformats.org/officeDocument/2006/relationships/hyperlink" Target="https://drive.google.com/file/d/1FzcHhodnnLQ7YeHuw6_L-cwG6UKQ8msd/view?usp=drivesdk" TargetMode="External"/><Relationship Id="rId317" Type="http://schemas.openxmlformats.org/officeDocument/2006/relationships/hyperlink" Target="https://drive.google.com/file/d/1R4QnKYE-qhxhltQ2C13L8tjwsuRPJS86/view?usp=drivesdk" TargetMode="External"/><Relationship Id="rId338" Type="http://schemas.openxmlformats.org/officeDocument/2006/relationships/hyperlink" Target="https://drive.google.com/file/d/13lO-JcMYOqVew_T16VrBfq_zn0P6JLNj/view?usp=drivesdk" TargetMode="External"/><Relationship Id="rId8" Type="http://schemas.openxmlformats.org/officeDocument/2006/relationships/hyperlink" Target="https://drive.google.com/file/d/1r3Yg1-3AVLiM3zYLGHP3bpLxKcmYKk5d/view?usp=drivesdk" TargetMode="External"/><Relationship Id="rId98" Type="http://schemas.openxmlformats.org/officeDocument/2006/relationships/hyperlink" Target="https://drive.google.com/file/d/1SDG37qUIXM4Fz-uJoOFgjCTquQXJ7LFs/view?usp=drivesdk" TargetMode="External"/><Relationship Id="rId121" Type="http://schemas.openxmlformats.org/officeDocument/2006/relationships/hyperlink" Target="https://drive.google.com/file/d/1IhmCx3CsV3Ukfgv_u6bY8WSgvNhDY6XG/view?usp=drivesdk" TargetMode="External"/><Relationship Id="rId142" Type="http://schemas.openxmlformats.org/officeDocument/2006/relationships/hyperlink" Target="https://drive.google.com/file/d/1YPAjbXSOJRmp4iea4_E8ReeqXnF6RutK/view?usp=drivesdk" TargetMode="External"/><Relationship Id="rId163" Type="http://schemas.openxmlformats.org/officeDocument/2006/relationships/hyperlink" Target="https://drive.google.com/file/d/1U_LiKQm7C_0dUYsLA5ezNT9igMqIDLAr/view?usp=drivesdk" TargetMode="External"/><Relationship Id="rId184" Type="http://schemas.openxmlformats.org/officeDocument/2006/relationships/hyperlink" Target="https://drive.google.com/file/d/12aiom1W02iAXg2P0yRxvBMCn6MEYPRBw/view?usp=drivesdk" TargetMode="External"/><Relationship Id="rId219" Type="http://schemas.openxmlformats.org/officeDocument/2006/relationships/hyperlink" Target="https://drive.google.com/file/d/1kAFUQWRPfcsFdtgyMT6kbf176Yr4m-aE/view?usp=drivesdk" TargetMode="External"/><Relationship Id="rId230" Type="http://schemas.openxmlformats.org/officeDocument/2006/relationships/hyperlink" Target="https://drive.google.com/file/d/11a8IfIQKLgn4KpKA_UbHFepHkhEwvNap/view?usp=drivesdk" TargetMode="External"/><Relationship Id="rId251" Type="http://schemas.openxmlformats.org/officeDocument/2006/relationships/hyperlink" Target="https://drive.google.com/file/d/1_lUodb5u7tScr5sg5bTLjLvsWy1sT415/view?usp=drivesdk" TargetMode="External"/><Relationship Id="rId25" Type="http://schemas.openxmlformats.org/officeDocument/2006/relationships/hyperlink" Target="https://drive.google.com/file/d/1lMfTHVp4HaKtk_p5DDW6t6SmlrhYUOln/view?usp=drivesdk" TargetMode="External"/><Relationship Id="rId46" Type="http://schemas.openxmlformats.org/officeDocument/2006/relationships/hyperlink" Target="https://drive.google.com/file/d/1O1YoZN6k614Ml_8ISEigabdWsQxD3CBq/view?usp=drivesdk" TargetMode="External"/><Relationship Id="rId67" Type="http://schemas.openxmlformats.org/officeDocument/2006/relationships/hyperlink" Target="https://drive.google.com/file/d/1miT26YeG9_5b1jGFSunpHAAlregR2TLd/view?usp=drivesdk" TargetMode="External"/><Relationship Id="rId272" Type="http://schemas.openxmlformats.org/officeDocument/2006/relationships/hyperlink" Target="https://drive.google.com/file/d/15AyCy-hZ0wIcZ2pa_h3IK7A95uef8SUP/view?usp=drivesdk" TargetMode="External"/><Relationship Id="rId293" Type="http://schemas.openxmlformats.org/officeDocument/2006/relationships/hyperlink" Target="https://drive.google.com/file/d/1Ya1Cqd4uQSnw0YyaQKh_iIzTonIeL_XN/view?usp=drivesdk" TargetMode="External"/><Relationship Id="rId307" Type="http://schemas.openxmlformats.org/officeDocument/2006/relationships/hyperlink" Target="https://drive.google.com/file/d/1yebEus6y3i-AUc_f-n70CPxANH8JUlUN/view?usp=drivesdk" TargetMode="External"/><Relationship Id="rId328" Type="http://schemas.openxmlformats.org/officeDocument/2006/relationships/hyperlink" Target="https://drive.google.com/file/d/1p2Ba7a9JuxOS5rEikPQH2onX7dujv_L7/view?usp=drivesdk" TargetMode="External"/><Relationship Id="rId88" Type="http://schemas.openxmlformats.org/officeDocument/2006/relationships/hyperlink" Target="https://drive.google.com/file/d/1NfEkgcPapu8_RDHrkQtVweX1-2c3pHoN/view?usp=drivesdk" TargetMode="External"/><Relationship Id="rId111" Type="http://schemas.openxmlformats.org/officeDocument/2006/relationships/hyperlink" Target="https://drive.google.com/file/d/16P9K2Fan1unxuOXcLUkljvdnLO8X7y2s/view?usp=drivesdk" TargetMode="External"/><Relationship Id="rId132" Type="http://schemas.openxmlformats.org/officeDocument/2006/relationships/hyperlink" Target="https://drive.google.com/file/d/13HQa3MNqN9T1uO4hPCD0D6ofJHHI-AwF/view?usp=drivesdk" TargetMode="External"/><Relationship Id="rId153" Type="http://schemas.openxmlformats.org/officeDocument/2006/relationships/hyperlink" Target="https://drive.google.com/file/d/1BULoQvntbwqKL0-zI29a_caySXYX4ZO5/view?usp=drivesdk" TargetMode="External"/><Relationship Id="rId174" Type="http://schemas.openxmlformats.org/officeDocument/2006/relationships/hyperlink" Target="https://drive.google.com/file/d/13VgIyukJ2b_CSvldqNvdLtMZt2-tM3cZ/view?usp=drivesdk" TargetMode="External"/><Relationship Id="rId195" Type="http://schemas.openxmlformats.org/officeDocument/2006/relationships/hyperlink" Target="https://drive.google.com/file/d/1CrbbWBFZsdir0c4fX8-OLlMlLGGBKmqU/view?usp=drivesdk" TargetMode="External"/><Relationship Id="rId209" Type="http://schemas.openxmlformats.org/officeDocument/2006/relationships/hyperlink" Target="https://drive.google.com/file/d/1rYFQ3o92ssAvllHSaZJqygJ4VG7OKJqd/view?usp=drivesdk" TargetMode="External"/><Relationship Id="rId220" Type="http://schemas.openxmlformats.org/officeDocument/2006/relationships/hyperlink" Target="https://drive.google.com/file/d/1J_tJZHYC9JENZrMsk2SuLsKN02Vd--8T/view?usp=drivesdk" TargetMode="External"/><Relationship Id="rId241" Type="http://schemas.openxmlformats.org/officeDocument/2006/relationships/hyperlink" Target="https://drive.google.com/file/d/1Tvgm4iZpjYI5naQzvJ6nzJbkWzTBKVF7/view?usp=drivesdk" TargetMode="External"/><Relationship Id="rId15" Type="http://schemas.openxmlformats.org/officeDocument/2006/relationships/hyperlink" Target="https://drive.google.com/file/d/1zcPfmfjkpCNTTXncn9Q9YoUla1_SYl1V/view?usp=drivesdk" TargetMode="External"/><Relationship Id="rId36" Type="http://schemas.openxmlformats.org/officeDocument/2006/relationships/hyperlink" Target="https://drive.google.com/file/d/16P7u7jEBfhcch1kr_SIQvUq0jjK0vf_Q/view?usp=drivesdk" TargetMode="External"/><Relationship Id="rId57" Type="http://schemas.openxmlformats.org/officeDocument/2006/relationships/hyperlink" Target="https://drive.google.com/file/d/1FQjrELomSP7ln2ednuLEXN8YUs2xDz6F/view?usp=drivesdk" TargetMode="External"/><Relationship Id="rId262" Type="http://schemas.openxmlformats.org/officeDocument/2006/relationships/hyperlink" Target="https://drive.google.com/file/d/1o2Taub4Av7v-FC-v0gq94wMI6_0NISxA/view?usp=drivesdk" TargetMode="External"/><Relationship Id="rId283" Type="http://schemas.openxmlformats.org/officeDocument/2006/relationships/hyperlink" Target="https://drive.google.com/file/d/1L-HsmF1GLuZ_7zRJHqSC6bKYD8gj82d6/view?usp=drivesdk" TargetMode="External"/><Relationship Id="rId318" Type="http://schemas.openxmlformats.org/officeDocument/2006/relationships/hyperlink" Target="https://drive.google.com/file/d/1j8DyQMFuYrVWrLQNwTVeK45kKgPDOA0Z/view?usp=drivesdk" TargetMode="External"/><Relationship Id="rId339" Type="http://schemas.openxmlformats.org/officeDocument/2006/relationships/vmlDrawing" Target="../drawings/vmlDrawing1.vml"/><Relationship Id="rId78" Type="http://schemas.openxmlformats.org/officeDocument/2006/relationships/hyperlink" Target="https://drive.google.com/file/d/1k_grbsvyKzeoo9zORmq5-jV83Rn8V4rw/view?usp=drivesdk" TargetMode="External"/><Relationship Id="rId99" Type="http://schemas.openxmlformats.org/officeDocument/2006/relationships/hyperlink" Target="https://drive.google.com/file/d/1rMIAesW4A555jEaH0jStRiQrpKWU_GR1/view?usp=drivesdk" TargetMode="External"/><Relationship Id="rId101" Type="http://schemas.openxmlformats.org/officeDocument/2006/relationships/hyperlink" Target="https://drive.google.com/file/d/1WdJy1Ap4O2QJWc04g6mU17HQmXJGa9qm/view?usp=drivesdk" TargetMode="External"/><Relationship Id="rId122" Type="http://schemas.openxmlformats.org/officeDocument/2006/relationships/hyperlink" Target="https://drive.google.com/file/d/19v81SjATPeolVXaHFjo_77jKv9Z6LHc_/view?usp=drivesdk" TargetMode="External"/><Relationship Id="rId143" Type="http://schemas.openxmlformats.org/officeDocument/2006/relationships/hyperlink" Target="https://drive.google.com/file/d/1sGOOAM3gC_-S3zzk1Wol4PyfCdwy6FuO/view?usp=drivesdk" TargetMode="External"/><Relationship Id="rId164" Type="http://schemas.openxmlformats.org/officeDocument/2006/relationships/hyperlink" Target="https://drive.google.com/file/d/1N58KDQRPWWj0EHYz-MKIU93wAr2tVi38/view?usp=drivesdk" TargetMode="External"/><Relationship Id="rId185" Type="http://schemas.openxmlformats.org/officeDocument/2006/relationships/hyperlink" Target="https://drive.google.com/file/d/1b3_Yrwy11YsMj0le2xEVI2HI7gMyvMew/view?usp=drivesdk" TargetMode="External"/><Relationship Id="rId9" Type="http://schemas.openxmlformats.org/officeDocument/2006/relationships/hyperlink" Target="https://drive.google.com/file/d/1zABpniJ31xkGbZGXl6wlcWPmXt3J1w0A/view?usp=drivesdk" TargetMode="External"/><Relationship Id="rId210" Type="http://schemas.openxmlformats.org/officeDocument/2006/relationships/hyperlink" Target="https://drive.google.com/file/d/1tXYAIicMSzdnTTEMGYThM2X4n9CTjxOQ/view?usp=drivesdk" TargetMode="External"/><Relationship Id="rId26" Type="http://schemas.openxmlformats.org/officeDocument/2006/relationships/hyperlink" Target="https://drive.google.com/file/d/1_HbByx0uXH_dpBHUnYsJEvoYY3_1edLM/view?usp=drivesdk" TargetMode="External"/><Relationship Id="rId231" Type="http://schemas.openxmlformats.org/officeDocument/2006/relationships/hyperlink" Target="https://drive.google.com/file/d/19HRWIh5q4CxgX8YTiHVmBDR97nDmKppf/view?usp=drivesdk" TargetMode="External"/><Relationship Id="rId252" Type="http://schemas.openxmlformats.org/officeDocument/2006/relationships/hyperlink" Target="https://drive.google.com/file/d/16GsKrRuw531saBJM6mtZwBGOAVuRnM7B/view?usp=drivesdk" TargetMode="External"/><Relationship Id="rId273" Type="http://schemas.openxmlformats.org/officeDocument/2006/relationships/hyperlink" Target="https://drive.google.com/file/d/1RWc6-NpKdcqhSBnWtNPXqvqem8yVS0oQ/view?usp=drivesdk" TargetMode="External"/><Relationship Id="rId294" Type="http://schemas.openxmlformats.org/officeDocument/2006/relationships/hyperlink" Target="https://drive.google.com/file/d/1TEp6PwYLSdh9w1jIpvULlSkTfiSwKIFJ/view?usp=drivesdk" TargetMode="External"/><Relationship Id="rId308" Type="http://schemas.openxmlformats.org/officeDocument/2006/relationships/hyperlink" Target="https://drive.google.com/file/d/1AT5zH0CnjDm4fA95NQ5CC7UqdsYdThvC/view?usp=drivesdk" TargetMode="External"/><Relationship Id="rId329" Type="http://schemas.openxmlformats.org/officeDocument/2006/relationships/hyperlink" Target="https://drive.google.com/file/d/1nhS3QB69-BbOliV0BTqnCP8DnUKnRkaX/view?usp=drivesdk" TargetMode="External"/><Relationship Id="rId47" Type="http://schemas.openxmlformats.org/officeDocument/2006/relationships/hyperlink" Target="https://drive.google.com/file/d/1MnJq68drU-wHt_lYjKFNK7IaH4vE7Eax/view?usp=drivesdk" TargetMode="External"/><Relationship Id="rId68" Type="http://schemas.openxmlformats.org/officeDocument/2006/relationships/hyperlink" Target="https://drive.google.com/file/d/18NyN5Fk8d0KaxuENobNmJPiXs-zlGm2O/view?usp=drivesdk" TargetMode="External"/><Relationship Id="rId89" Type="http://schemas.openxmlformats.org/officeDocument/2006/relationships/hyperlink" Target="https://drive.google.com/file/d/18rMJzAkQXnAszudEcEvKA6Brw9blYi4B/view?usp=drivesdk" TargetMode="External"/><Relationship Id="rId112" Type="http://schemas.openxmlformats.org/officeDocument/2006/relationships/hyperlink" Target="https://drive.google.com/file/d/1SYxZmSNMhDxryRYxkSF_7e5bU3dB2OFB/view?usp=drivesdk" TargetMode="External"/><Relationship Id="rId133" Type="http://schemas.openxmlformats.org/officeDocument/2006/relationships/hyperlink" Target="https://drive.google.com/file/d/1shaWYVcrbYqRc2SuqQH_2-bSRk-J01tL/view?usp=drivesdk" TargetMode="External"/><Relationship Id="rId154" Type="http://schemas.openxmlformats.org/officeDocument/2006/relationships/hyperlink" Target="https://drive.google.com/file/d/15nGVCZTkmvkO-brTfLQYbgDZgOmrYcQa/view?usp=drivesdk" TargetMode="External"/><Relationship Id="rId175" Type="http://schemas.openxmlformats.org/officeDocument/2006/relationships/hyperlink" Target="https://drive.google.com/file/d/17JKcDZ3jql90KDCdVsQDIH133te2MbGm/view?usp=drivesdk" TargetMode="External"/><Relationship Id="rId340" Type="http://schemas.openxmlformats.org/officeDocument/2006/relationships/comments" Target="../comments1.xml"/><Relationship Id="rId196" Type="http://schemas.openxmlformats.org/officeDocument/2006/relationships/hyperlink" Target="https://drive.google.com/file/d/1mExmglcBdmvG1g4Uv468JApXv4AVK4r5/view?usp=drivesdk" TargetMode="External"/><Relationship Id="rId200" Type="http://schemas.openxmlformats.org/officeDocument/2006/relationships/hyperlink" Target="https://drive.google.com/file/d/143aEsfXWUfmgdT7YEIJik3_6bCkFuHL7/view?usp=drivesdk" TargetMode="External"/><Relationship Id="rId16" Type="http://schemas.openxmlformats.org/officeDocument/2006/relationships/hyperlink" Target="https://drive.google.com/file/d/1gNaaZFCcI54RCMsfZjmuaVoiF_PuGlKb/view?usp=drivesdk" TargetMode="External"/><Relationship Id="rId221" Type="http://schemas.openxmlformats.org/officeDocument/2006/relationships/hyperlink" Target="https://drive.google.com/file/d/1lRMRqUUQuwlJA4-Q35SoJ9D5m113oaPm/view?usp=drivesdk" TargetMode="External"/><Relationship Id="rId242" Type="http://schemas.openxmlformats.org/officeDocument/2006/relationships/hyperlink" Target="https://drive.google.com/file/d/1fN_py0OjPg21Pfpz-a0DK8DjJpKTT54e/view?usp=drivesdk" TargetMode="External"/><Relationship Id="rId263" Type="http://schemas.openxmlformats.org/officeDocument/2006/relationships/hyperlink" Target="https://drive.google.com/file/d/12IC6KYfXjU12Z7jfK-zco5PBAECThI0j/view?usp=drivesdk" TargetMode="External"/><Relationship Id="rId284" Type="http://schemas.openxmlformats.org/officeDocument/2006/relationships/hyperlink" Target="https://drive.google.com/file/d/1mI70gB96DLrkC3P1WQAFK-eiOAFeG-0j/view?usp=drivesdk" TargetMode="External"/><Relationship Id="rId319" Type="http://schemas.openxmlformats.org/officeDocument/2006/relationships/hyperlink" Target="https://drive.google.com/file/d/1SVpx6_8Iow2eMOy-sFnte91w5klWvnUB/view?usp=drivesdk" TargetMode="External"/><Relationship Id="rId37" Type="http://schemas.openxmlformats.org/officeDocument/2006/relationships/hyperlink" Target="https://drive.google.com/file/d/1xwaUNnMuXHpyo4S--AiU6StapMFktOZd/view?usp=drivesdk" TargetMode="External"/><Relationship Id="rId58" Type="http://schemas.openxmlformats.org/officeDocument/2006/relationships/hyperlink" Target="https://drive.google.com/file/d/1KTHiJjelPXyJxwpiGuF1mzFyN2dECqgq/view?usp=drivesdk" TargetMode="External"/><Relationship Id="rId79" Type="http://schemas.openxmlformats.org/officeDocument/2006/relationships/hyperlink" Target="https://drive.google.com/file/d/17eCcz1CnTLdZ4WPL5ZzsCxaj1Iu24hqT/view?usp=drivesdk" TargetMode="External"/><Relationship Id="rId102" Type="http://schemas.openxmlformats.org/officeDocument/2006/relationships/hyperlink" Target="https://drive.google.com/file/d/1drHmNtm3hNzLTgRorH0Vaww4qJxQWnqp/view?usp=drivesdk" TargetMode="External"/><Relationship Id="rId123" Type="http://schemas.openxmlformats.org/officeDocument/2006/relationships/hyperlink" Target="https://drive.google.com/file/d/1CBU9p6J2jkaCJ8QpTGNXW6F31mTU7SZU/view?usp=drivesdk" TargetMode="External"/><Relationship Id="rId144" Type="http://schemas.openxmlformats.org/officeDocument/2006/relationships/hyperlink" Target="https://drive.google.com/file/d/18D5aaYVhfSWeWcYtGUF-PEgLA-4efjBC/view?usp=drivesdk" TargetMode="External"/><Relationship Id="rId330" Type="http://schemas.openxmlformats.org/officeDocument/2006/relationships/hyperlink" Target="https://drive.google.com/file/d/1AP-7iqTpd5kTYyqLOmqUSPT8UdDI8Bz-/view?usp=drivesdk" TargetMode="External"/><Relationship Id="rId90" Type="http://schemas.openxmlformats.org/officeDocument/2006/relationships/hyperlink" Target="https://drive.google.com/file/d/1Km3VpLfTJ8rRNqfd3EBRg4OoNhKT6sKe/view?usp=drivesdk" TargetMode="External"/><Relationship Id="rId165" Type="http://schemas.openxmlformats.org/officeDocument/2006/relationships/hyperlink" Target="https://drive.google.com/file/d/1UxauOO9FnSUAFgdEgFit-DsAEzz_O1Vl/view?usp=drivesdk" TargetMode="External"/><Relationship Id="rId186" Type="http://schemas.openxmlformats.org/officeDocument/2006/relationships/hyperlink" Target="https://drive.google.com/file/d/1CgNu5banL7rueIjJpR3_ij2MVvgE8hCP/view?usp=drivesdk" TargetMode="External"/><Relationship Id="rId211" Type="http://schemas.openxmlformats.org/officeDocument/2006/relationships/hyperlink" Target="https://drive.google.com/file/d/1C78nMrdhphSMIKoFxWYRekwW7DVxzwgP/view?usp=drivesdk" TargetMode="External"/><Relationship Id="rId232" Type="http://schemas.openxmlformats.org/officeDocument/2006/relationships/hyperlink" Target="https://drive.google.com/file/d/1DfppRrgzegP-JJO2Zql5ZX33VuHUQynK/view?usp=drivesdk" TargetMode="External"/><Relationship Id="rId253" Type="http://schemas.openxmlformats.org/officeDocument/2006/relationships/hyperlink" Target="https://drive.google.com/file/d/1LwiruqOt10lGnWy2Jkua8gb3pkBqPOkV/view?usp=drivesdk" TargetMode="External"/><Relationship Id="rId274" Type="http://schemas.openxmlformats.org/officeDocument/2006/relationships/hyperlink" Target="https://drive.google.com/file/d/1-uIeULupOLWyxGgqWqCdOC6ItMK-4Rwm/view?usp=drivesdk" TargetMode="External"/><Relationship Id="rId295" Type="http://schemas.openxmlformats.org/officeDocument/2006/relationships/hyperlink" Target="https://drive.google.com/file/d/1Xt0CbUft9dgVmGeVqbmVnJUnpS_ui926/view?usp=drivesdk" TargetMode="External"/><Relationship Id="rId309" Type="http://schemas.openxmlformats.org/officeDocument/2006/relationships/hyperlink" Target="https://drive.google.com/file/d/1hrGYSGstKHazcYx95_kRv8h5GoqCe_TZ/view?usp=drivesdk" TargetMode="External"/><Relationship Id="rId27" Type="http://schemas.openxmlformats.org/officeDocument/2006/relationships/hyperlink" Target="https://drive.google.com/file/d/1S6GR7-FAqvj9oIfpCtMm0_XDtQB8_Ucr/view?usp=drivesdk" TargetMode="External"/><Relationship Id="rId48" Type="http://schemas.openxmlformats.org/officeDocument/2006/relationships/hyperlink" Target="https://drive.google.com/file/d/1nE0CpKMvSrgMIr_a4u3wfiPusvlFtySO/view?usp=drivesdk" TargetMode="External"/><Relationship Id="rId69" Type="http://schemas.openxmlformats.org/officeDocument/2006/relationships/hyperlink" Target="https://drive.google.com/file/d/1vw9gkuzW0hSyC0fW7HosaCuIQvTGDfbK/view?usp=drivesdk" TargetMode="External"/><Relationship Id="rId113" Type="http://schemas.openxmlformats.org/officeDocument/2006/relationships/hyperlink" Target="https://drive.google.com/file/d/1qi9qd0akkwKAXY46EDKOxQTP18RKgiRB/view?usp=drivesdk" TargetMode="External"/><Relationship Id="rId134" Type="http://schemas.openxmlformats.org/officeDocument/2006/relationships/hyperlink" Target="https://drive.google.com/file/d/1ZA78gG1SbLZpdjp07ohkj0zU88QIebsq/view?usp=drivesdk" TargetMode="External"/><Relationship Id="rId320" Type="http://schemas.openxmlformats.org/officeDocument/2006/relationships/hyperlink" Target="https://drive.google.com/file/d/1zHYY2Bu0efP38zQLUvOPNlqUccpU0tYV/view?usp=drivesdk" TargetMode="External"/><Relationship Id="rId80" Type="http://schemas.openxmlformats.org/officeDocument/2006/relationships/hyperlink" Target="https://drive.google.com/file/d/1iJjD6A2yj0QzPwuGaknDRBWkH2_xligR/view?usp=drivesdk" TargetMode="External"/><Relationship Id="rId155" Type="http://schemas.openxmlformats.org/officeDocument/2006/relationships/hyperlink" Target="https://drive.google.com/file/d/1zjM2Z5fyQxDjs1sUgMgXKFDxSem8hwrt/view?usp=drivesdk" TargetMode="External"/><Relationship Id="rId176" Type="http://schemas.openxmlformats.org/officeDocument/2006/relationships/hyperlink" Target="https://drive.google.com/file/d/1del8l8JMEnC5nwvXYxBHUYMsK9Wzb82S/view?usp=drivesdk" TargetMode="External"/><Relationship Id="rId197" Type="http://schemas.openxmlformats.org/officeDocument/2006/relationships/hyperlink" Target="https://drive.google.com/file/d/1mdScJTAQ_NpQnZtH7CAJ04vzUfC5I-Fk/view?usp=drivesdk" TargetMode="External"/><Relationship Id="rId201" Type="http://schemas.openxmlformats.org/officeDocument/2006/relationships/hyperlink" Target="https://drive.google.com/file/d/1wky9l-b-2jJMJBmZ-fn5vjsDl20FQVpI/view?usp=drivesdk" TargetMode="External"/><Relationship Id="rId222" Type="http://schemas.openxmlformats.org/officeDocument/2006/relationships/hyperlink" Target="https://drive.google.com/file/d/1JeX2vUo8er2xzOgXqYfC8rq5fYiJYy61/view?usp=drivesdk" TargetMode="External"/><Relationship Id="rId243" Type="http://schemas.openxmlformats.org/officeDocument/2006/relationships/hyperlink" Target="https://drive.google.com/file/d/1yANQNI3IOgosIVc8c2fe6FnCHXzy9hmP/view?usp=drivesdk" TargetMode="External"/><Relationship Id="rId264" Type="http://schemas.openxmlformats.org/officeDocument/2006/relationships/hyperlink" Target="https://drive.google.com/file/d/18zzr4wWc4eLDzHOdkceoWfK7Npd7Xf1d/view?usp=drivesdk" TargetMode="External"/><Relationship Id="rId285" Type="http://schemas.openxmlformats.org/officeDocument/2006/relationships/hyperlink" Target="https://drive.google.com/file/d/1jq4mpjULEe4BTblRg9IVlg8BofTtZU1C/view?usp=drivesdk" TargetMode="External"/><Relationship Id="rId17" Type="http://schemas.openxmlformats.org/officeDocument/2006/relationships/hyperlink" Target="https://drive.google.com/file/d/1zJzjnV-ZsNYPhj3kFR0kbtjpFCa7P6C3/view?usp=drivesdk" TargetMode="External"/><Relationship Id="rId38" Type="http://schemas.openxmlformats.org/officeDocument/2006/relationships/hyperlink" Target="https://drive.google.com/file/d/12WRNR1OY3MvNus-P4j4o6jyGw2VNNX59/view?usp=drivesdk" TargetMode="External"/><Relationship Id="rId59" Type="http://schemas.openxmlformats.org/officeDocument/2006/relationships/hyperlink" Target="https://drive.google.com/file/d/1pf5GzLjoFhNnEkzwbok-GDCdePYoyC-o/view?usp=drivesdk" TargetMode="External"/><Relationship Id="rId103" Type="http://schemas.openxmlformats.org/officeDocument/2006/relationships/hyperlink" Target="https://drive.google.com/file/d/18x_cBKMhwZ108dw3M5T9otuYYf1xYHvo/view?usp=drivesdk" TargetMode="External"/><Relationship Id="rId124" Type="http://schemas.openxmlformats.org/officeDocument/2006/relationships/hyperlink" Target="https://drive.google.com/file/d/1Ll7Oj7-dR9ZYQCRHw7FlsuAIwTquylJC/view?usp=drivesdk" TargetMode="External"/><Relationship Id="rId310" Type="http://schemas.openxmlformats.org/officeDocument/2006/relationships/hyperlink" Target="https://drive.google.com/file/d/15LNKoqgwFteutOYTZus_PuRD1ekRJnj6/view?usp=drivesdk" TargetMode="External"/><Relationship Id="rId70" Type="http://schemas.openxmlformats.org/officeDocument/2006/relationships/hyperlink" Target="https://drive.google.com/file/d/1AhPitlOYChhxHnUlU4Z-x89nJCtVy2gU/view?usp=drivesdk" TargetMode="External"/><Relationship Id="rId91" Type="http://schemas.openxmlformats.org/officeDocument/2006/relationships/hyperlink" Target="https://drive.google.com/file/d/1FX05_w3I2YLw-bExWhyI431S4MD4VPF7/view?usp=drivesdk" TargetMode="External"/><Relationship Id="rId145" Type="http://schemas.openxmlformats.org/officeDocument/2006/relationships/hyperlink" Target="https://drive.google.com/file/d/17rakEZnMsWtbZMZIbO5hw1R9PTsr9J9K/view?usp=drivesdk" TargetMode="External"/><Relationship Id="rId166" Type="http://schemas.openxmlformats.org/officeDocument/2006/relationships/hyperlink" Target="https://drive.google.com/file/d/1fI4dxIFvwmWJZ3fgjrV3-F9LpGTrh3JS/view?usp=drivesdk" TargetMode="External"/><Relationship Id="rId187" Type="http://schemas.openxmlformats.org/officeDocument/2006/relationships/hyperlink" Target="https://drive.google.com/file/d/1z99P9NVkJO06_obatbXCThuDnBLEbVQc/view?usp=drivesdk" TargetMode="External"/><Relationship Id="rId331" Type="http://schemas.openxmlformats.org/officeDocument/2006/relationships/hyperlink" Target="https://drive.google.com/file/d/1c0DKEmhfzOQvl5htybqf-0OTbtArKumK/view?usp=drivesdk" TargetMode="External"/><Relationship Id="rId1" Type="http://schemas.openxmlformats.org/officeDocument/2006/relationships/hyperlink" Target="https://drive.google.com/file/d/1RZ3YGfynM1-pYnQkil6XX5fRHUP56A29/view?usp=drivesdk" TargetMode="External"/><Relationship Id="rId212" Type="http://schemas.openxmlformats.org/officeDocument/2006/relationships/hyperlink" Target="https://drive.google.com/file/d/11u_ePMOkGxgOHfFB3hlb1uxBjx9MQzOc/view?usp=drivesdk" TargetMode="External"/><Relationship Id="rId233" Type="http://schemas.openxmlformats.org/officeDocument/2006/relationships/hyperlink" Target="https://drive.google.com/file/d/19pZtrvx4oFZDJObztnyo13YEp-u4EMtK/view?usp=drivesdk" TargetMode="External"/><Relationship Id="rId254" Type="http://schemas.openxmlformats.org/officeDocument/2006/relationships/hyperlink" Target="https://drive.google.com/file/d/1McvGGvBUgPT-irXZ26wrp-6KgP48nafE/view?usp=drivesdk" TargetMode="External"/><Relationship Id="rId28" Type="http://schemas.openxmlformats.org/officeDocument/2006/relationships/hyperlink" Target="https://drive.google.com/file/d/1psd63BWTdVS3p4R48dk5dE1uv_A0cJRJ/view?usp=drivesdk" TargetMode="External"/><Relationship Id="rId49" Type="http://schemas.openxmlformats.org/officeDocument/2006/relationships/hyperlink" Target="https://drive.google.com/file/d/15L7tLnNJodGWZ8KOt9fOMFuuORNbN42N/view?usp=drivesdk" TargetMode="External"/><Relationship Id="rId114" Type="http://schemas.openxmlformats.org/officeDocument/2006/relationships/hyperlink" Target="https://drive.google.com/file/d/1JxqYk9SJOnF75wdCSbFFai67wZTnFo6F/view?usp=drivesdk" TargetMode="External"/><Relationship Id="rId275" Type="http://schemas.openxmlformats.org/officeDocument/2006/relationships/hyperlink" Target="https://drive.google.com/file/d/1SCRYA40ZEjLNa8mJPg3kOSLRX9y4rMTk/view?usp=drivesdk" TargetMode="External"/><Relationship Id="rId296" Type="http://schemas.openxmlformats.org/officeDocument/2006/relationships/hyperlink" Target="https://drive.google.com/file/d/1G3bow9-6HcRg_dd5ayIwQsGNwGNA1LRp/view?usp=drivesdk" TargetMode="External"/><Relationship Id="rId300" Type="http://schemas.openxmlformats.org/officeDocument/2006/relationships/hyperlink" Target="https://drive.google.com/file/d/1_yHlx-Ry20BKQ06Or_W3XKcxKKKKjwx3/view?usp=drivesdk" TargetMode="External"/><Relationship Id="rId60" Type="http://schemas.openxmlformats.org/officeDocument/2006/relationships/hyperlink" Target="https://drive.google.com/file/d/1vXl1H08q-mMoFDnv482KcWvZItp6v9PI/view?usp=drivesdk" TargetMode="External"/><Relationship Id="rId81" Type="http://schemas.openxmlformats.org/officeDocument/2006/relationships/hyperlink" Target="https://drive.google.com/file/d/12aneCNMYnYyg9GI53g9GM76HsF3LCUkL/view?usp=drivesdk" TargetMode="External"/><Relationship Id="rId135" Type="http://schemas.openxmlformats.org/officeDocument/2006/relationships/hyperlink" Target="https://drive.google.com/file/d/1kTrycEnzRlBaREyB8tJi244tG-Aqghrg/view?usp=drivesdk" TargetMode="External"/><Relationship Id="rId156" Type="http://schemas.openxmlformats.org/officeDocument/2006/relationships/hyperlink" Target="https://drive.google.com/file/d/1eoFUpd23qzzwy-DfJQO3Ee32iNM3lapq/view?usp=drivesdk" TargetMode="External"/><Relationship Id="rId177" Type="http://schemas.openxmlformats.org/officeDocument/2006/relationships/hyperlink" Target="https://drive.google.com/file/d/1vko9ewdgiqRXKoGAIqXCt-DypZnNWHwf/view?usp=drivesdk" TargetMode="External"/><Relationship Id="rId198" Type="http://schemas.openxmlformats.org/officeDocument/2006/relationships/hyperlink" Target="https://drive.google.com/file/d/10RsN1luJCn5635tviuhi41bimV-j_FUX/view?usp=drivesdk" TargetMode="External"/><Relationship Id="rId321" Type="http://schemas.openxmlformats.org/officeDocument/2006/relationships/hyperlink" Target="https://drive.google.com/file/d/1i0uPFPjnSsNZ2goIjj1Fo24Oea7e3Jur/view?usp=drivesdk" TargetMode="External"/><Relationship Id="rId202" Type="http://schemas.openxmlformats.org/officeDocument/2006/relationships/hyperlink" Target="https://drive.google.com/file/d/1vz_2cnFWqDePbV5UoEcVAG5vxo9KAv04/view?usp=drivesdk" TargetMode="External"/><Relationship Id="rId223" Type="http://schemas.openxmlformats.org/officeDocument/2006/relationships/hyperlink" Target="https://drive.google.com/file/d/17kHXJqC2jgdii6waXedOS0S8cwq2-Qx3/view?usp=drivesdk" TargetMode="External"/><Relationship Id="rId244" Type="http://schemas.openxmlformats.org/officeDocument/2006/relationships/hyperlink" Target="https://drive.google.com/file/d/1IUrKCyr1Lr-TDP-qnpTImigu2f_F0jQq/view?usp=drivesdk" TargetMode="External"/><Relationship Id="rId18" Type="http://schemas.openxmlformats.org/officeDocument/2006/relationships/hyperlink" Target="https://drive.google.com/file/d/19p1gGzGojYykHGEvU0kIEVwalQn5akBL/view?usp=drivesdk" TargetMode="External"/><Relationship Id="rId39" Type="http://schemas.openxmlformats.org/officeDocument/2006/relationships/hyperlink" Target="https://drive.google.com/file/d/1a1P-36BGpojnRHJYEhtc71GS4USQ29gI/view?usp=drivesdk" TargetMode="External"/><Relationship Id="rId265" Type="http://schemas.openxmlformats.org/officeDocument/2006/relationships/hyperlink" Target="https://drive.google.com/file/d/1W0BnopyYK_AWAQDpJLUv_so9Px45_-sz/view?usp=drivesdk" TargetMode="External"/><Relationship Id="rId286" Type="http://schemas.openxmlformats.org/officeDocument/2006/relationships/hyperlink" Target="https://drive.google.com/file/d/1YmZHGxBxVeEMZX26GKlVkdvo6dezXxUz/view?usp=drivesdk" TargetMode="External"/><Relationship Id="rId50" Type="http://schemas.openxmlformats.org/officeDocument/2006/relationships/hyperlink" Target="https://drive.google.com/file/d/1POHQ4RfBW5tg9iY1qkYgVLoO9Y3wyoe2/view?usp=drivesdk" TargetMode="External"/><Relationship Id="rId104" Type="http://schemas.openxmlformats.org/officeDocument/2006/relationships/hyperlink" Target="https://drive.google.com/file/d/1WGnZD0fGC6mJalke9Jb18OxNh5vyzRLf/view?usp=drivesdk" TargetMode="External"/><Relationship Id="rId125" Type="http://schemas.openxmlformats.org/officeDocument/2006/relationships/hyperlink" Target="https://drive.google.com/file/d/16LjOLRUn-ZH4cbReBw06jJB81hBCQv69/view?usp=drivesdk" TargetMode="External"/><Relationship Id="rId146" Type="http://schemas.openxmlformats.org/officeDocument/2006/relationships/hyperlink" Target="https://drive.google.com/file/d/1VsdNT_C8lPzz2fmeg-4M4SsiADOMRxSp/view?usp=drivesdk" TargetMode="External"/><Relationship Id="rId167" Type="http://schemas.openxmlformats.org/officeDocument/2006/relationships/hyperlink" Target="https://drive.google.com/file/d/10lIvmCeIOS3Hl0x8Wrk_lWg398sKhNox/view?usp=drivesdk" TargetMode="External"/><Relationship Id="rId188" Type="http://schemas.openxmlformats.org/officeDocument/2006/relationships/hyperlink" Target="https://drive.google.com/file/d/1q2-saDP1-4fKVsXSgZs7onZpA8lsbEdZ/view?usp=drivesdk" TargetMode="External"/><Relationship Id="rId311" Type="http://schemas.openxmlformats.org/officeDocument/2006/relationships/hyperlink" Target="https://drive.google.com/file/d/1bc5HKvN-z29yZFzG_lWhcF6frddlz49a/view?usp=drivesdk" TargetMode="External"/><Relationship Id="rId332" Type="http://schemas.openxmlformats.org/officeDocument/2006/relationships/hyperlink" Target="https://drive.google.com/file/d/1MIDWtQWWCHLjJW3OVgDLCQblI-FPglSm/view?usp=drivesdk" TargetMode="External"/><Relationship Id="rId71" Type="http://schemas.openxmlformats.org/officeDocument/2006/relationships/hyperlink" Target="https://drive.google.com/file/d/1GDh5sAgDtZRriNRhN3S8_neTps22G1tD/view?usp=drivesdk" TargetMode="External"/><Relationship Id="rId92" Type="http://schemas.openxmlformats.org/officeDocument/2006/relationships/hyperlink" Target="https://drive.google.com/file/d/1FHlpFBq8no7D2BPRzRabYITxTVegAbC1/view?usp=drivesdk" TargetMode="External"/><Relationship Id="rId213" Type="http://schemas.openxmlformats.org/officeDocument/2006/relationships/hyperlink" Target="https://drive.google.com/file/d/1HlpSi8HVp7fPqeNRyZPmNkZe_4EbwbwD/view?usp=drivesdk" TargetMode="External"/><Relationship Id="rId234" Type="http://schemas.openxmlformats.org/officeDocument/2006/relationships/hyperlink" Target="https://drive.google.com/file/d/1s_u7yGEFVu6smBJqwvzH9tIb-q81a-Ii/view?usp=drivesdk" TargetMode="External"/><Relationship Id="rId2" Type="http://schemas.openxmlformats.org/officeDocument/2006/relationships/hyperlink" Target="https://drive.google.com/file/d/1QuChXfmwv7wIqrM646rh3MIll5gVXOqa/view?usp=drivesdk" TargetMode="External"/><Relationship Id="rId29" Type="http://schemas.openxmlformats.org/officeDocument/2006/relationships/hyperlink" Target="https://drive.google.com/file/d/1W0xJlUnP5tsA7KXSU4oFGpTtNimFr9MB/view?usp=drivesdk" TargetMode="External"/><Relationship Id="rId255" Type="http://schemas.openxmlformats.org/officeDocument/2006/relationships/hyperlink" Target="https://drive.google.com/file/d/1LhqRaMYOCSqjM_DvLNUyd_ssqGslE3dG/view?usp=drivesdk" TargetMode="External"/><Relationship Id="rId276" Type="http://schemas.openxmlformats.org/officeDocument/2006/relationships/hyperlink" Target="https://drive.google.com/file/d/1tSLXgOKIARnOVBkwyZCjDxJ2zIQPhgcF/view?usp=drivesdk" TargetMode="External"/><Relationship Id="rId297" Type="http://schemas.openxmlformats.org/officeDocument/2006/relationships/hyperlink" Target="https://drive.google.com/file/d/1jwHzidGzoqVx4GY3FCYZo7GNhkkCbAIg/view?usp=drivesdk" TargetMode="External"/><Relationship Id="rId40" Type="http://schemas.openxmlformats.org/officeDocument/2006/relationships/hyperlink" Target="https://drive.google.com/file/d/1XmZujbuipVmoorX2k-NZ8wAp8yoRcS1S/view?usp=drivesdk" TargetMode="External"/><Relationship Id="rId115" Type="http://schemas.openxmlformats.org/officeDocument/2006/relationships/hyperlink" Target="https://drive.google.com/file/d/1u8htJBgKoPik-v50qIZWUvmVfX7BOHzo/view?usp=drivesdk" TargetMode="External"/><Relationship Id="rId136" Type="http://schemas.openxmlformats.org/officeDocument/2006/relationships/hyperlink" Target="https://drive.google.com/file/d/1hzR7GLtEFT21RFYxt48RBHDHwfciLKsx/view?usp=drivesdk" TargetMode="External"/><Relationship Id="rId157" Type="http://schemas.openxmlformats.org/officeDocument/2006/relationships/hyperlink" Target="https://drive.google.com/file/d/1wHALm6U4co-Js2dWRQjoA0YiPq7HEbjV/view?usp=drivesdk" TargetMode="External"/><Relationship Id="rId178" Type="http://schemas.openxmlformats.org/officeDocument/2006/relationships/hyperlink" Target="https://drive.google.com/file/d/1rOZGDPj5lQ4FXDrfjbrMbGMNY4N1nS77/view?usp=drivesdk" TargetMode="External"/><Relationship Id="rId301" Type="http://schemas.openxmlformats.org/officeDocument/2006/relationships/hyperlink" Target="https://drive.google.com/file/d/1QgNat_mDUcxo1wCulQ682VkpMSdj_rss/view?usp=drivesdk" TargetMode="External"/><Relationship Id="rId322" Type="http://schemas.openxmlformats.org/officeDocument/2006/relationships/hyperlink" Target="https://drive.google.com/file/d/1TBsh4y7qL_fqw_xlBonsd6G09TZiHRRZ/view?usp=drivesdk" TargetMode="External"/><Relationship Id="rId61" Type="http://schemas.openxmlformats.org/officeDocument/2006/relationships/hyperlink" Target="https://drive.google.com/file/d/1SCfJlRnDtMNDHjfzTkIZSyD1Dpkw1YM_/view?usp=drivesdk" TargetMode="External"/><Relationship Id="rId82" Type="http://schemas.openxmlformats.org/officeDocument/2006/relationships/hyperlink" Target="https://drive.google.com/file/d/1Oh8iiR_sfG-_ZA6K4pA-PhGGYh2OXDYr/view?usp=drivesdk" TargetMode="External"/><Relationship Id="rId199" Type="http://schemas.openxmlformats.org/officeDocument/2006/relationships/hyperlink" Target="https://drive.google.com/file/d/12GloUxxgZc99Ox5a883VLC0uRy0-Kre0/view?usp=drivesdk" TargetMode="External"/><Relationship Id="rId203" Type="http://schemas.openxmlformats.org/officeDocument/2006/relationships/hyperlink" Target="https://drive.google.com/file/d/14xPIJTitcmlS5kn8vY7Ix3y9F-H7teKw/view?usp=drivesdk" TargetMode="External"/><Relationship Id="rId19" Type="http://schemas.openxmlformats.org/officeDocument/2006/relationships/hyperlink" Target="https://drive.google.com/file/d/1HJFZZcbm4va6R9jfV9ownuLk2e4rs_Jt/view?usp=drivesdk" TargetMode="External"/><Relationship Id="rId224" Type="http://schemas.openxmlformats.org/officeDocument/2006/relationships/hyperlink" Target="https://drive.google.com/file/d/1f2JTGCqc1dBoUKpNu3Yfohty_2KtKc0P/view?usp=drivesdk" TargetMode="External"/><Relationship Id="rId245" Type="http://schemas.openxmlformats.org/officeDocument/2006/relationships/hyperlink" Target="https://drive.google.com/file/d/1zlI50fFOHoYQkB6T7V1sF_o48nvq7s9N/view?usp=drivesdk" TargetMode="External"/><Relationship Id="rId266" Type="http://schemas.openxmlformats.org/officeDocument/2006/relationships/hyperlink" Target="https://drive.google.com/file/d/1VKUWZBnKoNhnST_WEGQZx83KVpHzJsyG/view?usp=drivesdk" TargetMode="External"/><Relationship Id="rId287" Type="http://schemas.openxmlformats.org/officeDocument/2006/relationships/hyperlink" Target="https://drive.google.com/file/d/1kVXqnLj01nCRi-l9rIKiElinfxSWu1vd/view?usp=drivesdk" TargetMode="External"/><Relationship Id="rId30" Type="http://schemas.openxmlformats.org/officeDocument/2006/relationships/hyperlink" Target="https://drive.google.com/file/d/1WLyvhfplSwk_VqLDp2NP1p11pzFzDLYu/view?usp=drivesdk" TargetMode="External"/><Relationship Id="rId105" Type="http://schemas.openxmlformats.org/officeDocument/2006/relationships/hyperlink" Target="https://drive.google.com/file/d/1xVv3cb7tjt3KZ43UaG1QnGKHixtnQQur/view?usp=drivesdk" TargetMode="External"/><Relationship Id="rId126" Type="http://schemas.openxmlformats.org/officeDocument/2006/relationships/hyperlink" Target="https://drive.google.com/file/d/1BLhQswxcwakWQBimJghMiZBrcel89wCO/view?usp=drivesdk" TargetMode="External"/><Relationship Id="rId147" Type="http://schemas.openxmlformats.org/officeDocument/2006/relationships/hyperlink" Target="https://drive.google.com/file/d/1-4xFI_xHJ2O8bkrH1oT-VlGCtDwD9UZd/view?usp=drivesdk" TargetMode="External"/><Relationship Id="rId168" Type="http://schemas.openxmlformats.org/officeDocument/2006/relationships/hyperlink" Target="https://drive.google.com/file/d/1RBXz6f_BqiH-yLBlPdUjb89kmtQiG6OZ/view?usp=drivesdk" TargetMode="External"/><Relationship Id="rId312" Type="http://schemas.openxmlformats.org/officeDocument/2006/relationships/hyperlink" Target="https://drive.google.com/file/d/1PMnD-oizx264irRi0mrj2gfsDJoWMX_q/view?usp=drivesdk" TargetMode="External"/><Relationship Id="rId333" Type="http://schemas.openxmlformats.org/officeDocument/2006/relationships/hyperlink" Target="https://drive.google.com/file/d/1VxI2dTCpphT3jYzR96KMqdfufDhxntSI/view?usp=drivesdk" TargetMode="External"/><Relationship Id="rId51" Type="http://schemas.openxmlformats.org/officeDocument/2006/relationships/hyperlink" Target="https://drive.google.com/file/d/1nJz8VV4i4ojyg1ax-a8I-ZJvfIpgxL8b/view?usp=drivesdk" TargetMode="External"/><Relationship Id="rId72" Type="http://schemas.openxmlformats.org/officeDocument/2006/relationships/hyperlink" Target="https://drive.google.com/file/d/1ghSs7PNd8uev7J3qEEbflnmEkIYpIZiS/view?usp=drivesdk" TargetMode="External"/><Relationship Id="rId93" Type="http://schemas.openxmlformats.org/officeDocument/2006/relationships/hyperlink" Target="https://drive.google.com/file/d/1uj8ZrbFXvsIe8qJGBA052CmdJTpjbHyd/view?usp=drivesdk" TargetMode="External"/><Relationship Id="rId189" Type="http://schemas.openxmlformats.org/officeDocument/2006/relationships/hyperlink" Target="https://drive.google.com/file/d/1HC1f-SkUE5Qaj3h7yYwWQCUJneBI4xFf/view?usp=drivesdk" TargetMode="External"/><Relationship Id="rId3" Type="http://schemas.openxmlformats.org/officeDocument/2006/relationships/hyperlink" Target="https://drive.google.com/file/d/1S6EqnhZKWXvZOXQ5pypk3cMy6l4TJtok/view?usp=drivesdk" TargetMode="External"/><Relationship Id="rId214" Type="http://schemas.openxmlformats.org/officeDocument/2006/relationships/hyperlink" Target="https://drive.google.com/file/d/1gpUkedty5ANxJVaJMknC4xw_Vmn3wnPH/view?usp=drivesdk" TargetMode="External"/><Relationship Id="rId235" Type="http://schemas.openxmlformats.org/officeDocument/2006/relationships/hyperlink" Target="https://drive.google.com/file/d/1JeAzovz6RbA2cGF1jyhXjYWokThwxTYC/view?usp=drivesdk" TargetMode="External"/><Relationship Id="rId256" Type="http://schemas.openxmlformats.org/officeDocument/2006/relationships/hyperlink" Target="https://drive.google.com/file/d/1F0QUFfwscaNwwUNO45F8dxJc1APDFdSh/view?usp=drivesdk" TargetMode="External"/><Relationship Id="rId277" Type="http://schemas.openxmlformats.org/officeDocument/2006/relationships/hyperlink" Target="https://drive.google.com/file/d/1plZ14JnBku--NyNjeRjCGyotlwUqM1Gy/view?usp=drivesdk" TargetMode="External"/><Relationship Id="rId298" Type="http://schemas.openxmlformats.org/officeDocument/2006/relationships/hyperlink" Target="https://drive.google.com/file/d/15VQ9U_n4OoLw7WgqcaSvpmfBVVn2rjKe/view?usp=drivesdk" TargetMode="External"/><Relationship Id="rId116" Type="http://schemas.openxmlformats.org/officeDocument/2006/relationships/hyperlink" Target="https://drive.google.com/file/d/1yPG8PU1QH9caUxaHQ300C4xTBMv0uhhl/view?usp=drivesdk" TargetMode="External"/><Relationship Id="rId137" Type="http://schemas.openxmlformats.org/officeDocument/2006/relationships/hyperlink" Target="https://drive.google.com/file/d/1rXRaZW80Nl9Oojy09gDps6bU6im9TKVP/view?usp=drivesdk" TargetMode="External"/><Relationship Id="rId158" Type="http://schemas.openxmlformats.org/officeDocument/2006/relationships/hyperlink" Target="https://drive.google.com/file/d/1j5Y4CW8ACF9Sq2-pZiI8xt7uZDg1la6A/view?usp=drivesdk" TargetMode="External"/><Relationship Id="rId302" Type="http://schemas.openxmlformats.org/officeDocument/2006/relationships/hyperlink" Target="https://drive.google.com/file/d/1C9B8yOJl96Qj-CkPoEC8kxCIux8EnxjK/view?usp=drivesdk" TargetMode="External"/><Relationship Id="rId323" Type="http://schemas.openxmlformats.org/officeDocument/2006/relationships/hyperlink" Target="https://drive.google.com/file/d/1_XtpBUiT-0z-oIH71X_k8atrSca7ghl4/view?usp=drivesdk" TargetMode="External"/><Relationship Id="rId20" Type="http://schemas.openxmlformats.org/officeDocument/2006/relationships/hyperlink" Target="https://drive.google.com/file/d/11dlS9Gi35-i5qRlMuMVUZrMAxN2HqAs9/view?usp=drivesdk" TargetMode="External"/><Relationship Id="rId41" Type="http://schemas.openxmlformats.org/officeDocument/2006/relationships/hyperlink" Target="https://drive.google.com/file/d/1CTwxFFkJ0nDKS97FKuFc8EcU7s1oW-we/view?usp=drivesdk" TargetMode="External"/><Relationship Id="rId62" Type="http://schemas.openxmlformats.org/officeDocument/2006/relationships/hyperlink" Target="https://drive.google.com/file/d/1xwRlzRngeU-DrLkqtbtTY1TDC5cgTzVk/view?usp=drivesdk" TargetMode="External"/><Relationship Id="rId83" Type="http://schemas.openxmlformats.org/officeDocument/2006/relationships/hyperlink" Target="https://drive.google.com/file/d/1HsFoSKMRZ07fdQkJHCamS7wz0RIhUjDO/view?usp=drivesdk" TargetMode="External"/><Relationship Id="rId179" Type="http://schemas.openxmlformats.org/officeDocument/2006/relationships/hyperlink" Target="https://drive.google.com/file/d/1vtxnoToCbmx0YHWdHT6vRUFVTY_RjFs8/view?usp=drivesdk" TargetMode="External"/><Relationship Id="rId190" Type="http://schemas.openxmlformats.org/officeDocument/2006/relationships/hyperlink" Target="https://drive.google.com/file/d/1c1PEAFxkrf4hMpeVWq3P7AY-mLYsYgih/view?usp=drivesdk" TargetMode="External"/><Relationship Id="rId204" Type="http://schemas.openxmlformats.org/officeDocument/2006/relationships/hyperlink" Target="https://drive.google.com/file/d/109eUFxNEu2LHKpoerRNo7LPt9_UF5ZQe/view?usp=drivesdk" TargetMode="External"/><Relationship Id="rId225" Type="http://schemas.openxmlformats.org/officeDocument/2006/relationships/hyperlink" Target="https://drive.google.com/file/d/1BTDUuYU-_-vtpd2eZes-ON6jVf6fE4p0/view?usp=drivesdk" TargetMode="External"/><Relationship Id="rId246" Type="http://schemas.openxmlformats.org/officeDocument/2006/relationships/hyperlink" Target="https://drive.google.com/file/d/1QwkmpYaobGNUaoIOW2iY_gqveJuPfeuF/view?usp=drivesdk" TargetMode="External"/><Relationship Id="rId267" Type="http://schemas.openxmlformats.org/officeDocument/2006/relationships/hyperlink" Target="https://drive.google.com/file/d/1_sW58SJQJciKGlLrh-UmNAHsdKLZ-zA6/view?usp=drivesdk" TargetMode="External"/><Relationship Id="rId288" Type="http://schemas.openxmlformats.org/officeDocument/2006/relationships/hyperlink" Target="https://drive.google.com/file/d/1EBmDJUwPVcl8nP78l28_br-qF0UHYKMK/view?usp=drivesdk" TargetMode="External"/><Relationship Id="rId106" Type="http://schemas.openxmlformats.org/officeDocument/2006/relationships/hyperlink" Target="https://drive.google.com/file/d/19TBiSq_hyn_BMVtmG6ifvcxg2cLI-PPO/view?usp=drivesdk" TargetMode="External"/><Relationship Id="rId127" Type="http://schemas.openxmlformats.org/officeDocument/2006/relationships/hyperlink" Target="https://drive.google.com/file/d/1V1faWfT-j1sNfC15ssWQCvbikJCGMnTb/view?usp=drivesdk" TargetMode="External"/><Relationship Id="rId313" Type="http://schemas.openxmlformats.org/officeDocument/2006/relationships/hyperlink" Target="https://drive.google.com/file/d/1h2XiPmdtbm7dvGq869e15dHUITu_-4sy/view?usp=drivesdk" TargetMode="External"/><Relationship Id="rId10" Type="http://schemas.openxmlformats.org/officeDocument/2006/relationships/hyperlink" Target="https://drive.google.com/file/d/1ECpX8KtHA0gUFus7At_tnBBJ6Ny9lRlx/view?usp=drivesdk" TargetMode="External"/><Relationship Id="rId31" Type="http://schemas.openxmlformats.org/officeDocument/2006/relationships/hyperlink" Target="https://drive.google.com/file/d/1k2qMRQjhDIrGFmoxe0cF0vyyHGwJhryt/view?usp=drivesdk" TargetMode="External"/><Relationship Id="rId52" Type="http://schemas.openxmlformats.org/officeDocument/2006/relationships/hyperlink" Target="https://drive.google.com/file/d/1cQwKQAQeulWL7RkS_FjElHkSGeQf4tgE/view?usp=drivesdk" TargetMode="External"/><Relationship Id="rId73" Type="http://schemas.openxmlformats.org/officeDocument/2006/relationships/hyperlink" Target="https://drive.google.com/file/d/1BmOh4ydIO7Phj_QDr2dWNhpaJpBes97v/view?usp=drivesdk" TargetMode="External"/><Relationship Id="rId94" Type="http://schemas.openxmlformats.org/officeDocument/2006/relationships/hyperlink" Target="https://drive.google.com/file/d/1MxGLYwHo3p2cjgkLFT6WzFrhgxAJlXc3/view?usp=drivesdk" TargetMode="External"/><Relationship Id="rId148" Type="http://schemas.openxmlformats.org/officeDocument/2006/relationships/hyperlink" Target="https://drive.google.com/file/d/1xO1zfqbMr4QUV9GTlz84PHAtmvHSaAXF/view?usp=drivesdk" TargetMode="External"/><Relationship Id="rId169" Type="http://schemas.openxmlformats.org/officeDocument/2006/relationships/hyperlink" Target="https://drive.google.com/file/d/1bBOook0ehSw6OCXkgfEdfW2F65_x0T-H/view?usp=drivesdk" TargetMode="External"/><Relationship Id="rId334" Type="http://schemas.openxmlformats.org/officeDocument/2006/relationships/hyperlink" Target="https://drive.google.com/file/d/1mIgK2MmKx4pKn7fEODZC1exxsg4n5-Gl/view?usp=drivesdk" TargetMode="External"/><Relationship Id="rId4" Type="http://schemas.openxmlformats.org/officeDocument/2006/relationships/hyperlink" Target="https://drive.google.com/file/d/1iNO6IkeKRLRVreCJlN1NyrB39kZEIvcI/view?usp=drivesdk" TargetMode="External"/><Relationship Id="rId180" Type="http://schemas.openxmlformats.org/officeDocument/2006/relationships/hyperlink" Target="https://drive.google.com/file/d/1jVRUOCxAzG6RJ_OFQh8ZApxsTD7gNwmd/view?usp=drivesdk" TargetMode="External"/><Relationship Id="rId215" Type="http://schemas.openxmlformats.org/officeDocument/2006/relationships/hyperlink" Target="https://drive.google.com/file/d/1P_LqMxr_XN_lZs0u_m7FgcdiJ0Mhv1q-/view?usp=drivesdk" TargetMode="External"/><Relationship Id="rId236" Type="http://schemas.openxmlformats.org/officeDocument/2006/relationships/hyperlink" Target="https://drive.google.com/file/d/18Dp0ytju0mRg1oJadZUPv3bysl64QAWb/view?usp=drivesdk" TargetMode="External"/><Relationship Id="rId257" Type="http://schemas.openxmlformats.org/officeDocument/2006/relationships/hyperlink" Target="https://drive.google.com/file/d/1gN9Ye-18HBxsZ03wwSVPj3UDqhuez-y8/view?usp=drivesdk" TargetMode="External"/><Relationship Id="rId278" Type="http://schemas.openxmlformats.org/officeDocument/2006/relationships/hyperlink" Target="https://drive.google.com/file/d/17l5hrQ1NX2UimQGGj9V33SA3LlH97Mmo/view?usp=drivesdk" TargetMode="External"/><Relationship Id="rId303" Type="http://schemas.openxmlformats.org/officeDocument/2006/relationships/hyperlink" Target="https://drive.google.com/file/d/15frOXIVgoOwrNdne1hVDPfO5Tuedw9Xv/view?usp=drivesdk" TargetMode="External"/><Relationship Id="rId42" Type="http://schemas.openxmlformats.org/officeDocument/2006/relationships/hyperlink" Target="https://drive.google.com/file/d/1ZveGPWyu7bm439opIFtgoJ7reiv0HWde/view?usp=drivesdk" TargetMode="External"/><Relationship Id="rId84" Type="http://schemas.openxmlformats.org/officeDocument/2006/relationships/hyperlink" Target="https://drive.google.com/file/d/1vadrOqp5E7yuhFbKYOksZ_dG4GwrQ6C1/view?usp=drivesdk" TargetMode="External"/><Relationship Id="rId138" Type="http://schemas.openxmlformats.org/officeDocument/2006/relationships/hyperlink" Target="https://drive.google.com/file/d/1lbbXQF_Kg8amLFk5JK3L-j4sZ_7lC-9I/view?usp=drivesdk" TargetMode="External"/><Relationship Id="rId191" Type="http://schemas.openxmlformats.org/officeDocument/2006/relationships/hyperlink" Target="https://drive.google.com/file/d/10T-cGhyClCRkGaLtusnK2AuJoA_rJNb5/view?usp=drivesdk" TargetMode="External"/><Relationship Id="rId205" Type="http://schemas.openxmlformats.org/officeDocument/2006/relationships/hyperlink" Target="https://drive.google.com/file/d/1q2ctMH9yGuzdJ4au5exjp0_-C5YMgINf/view?usp=drivesdk" TargetMode="External"/><Relationship Id="rId247" Type="http://schemas.openxmlformats.org/officeDocument/2006/relationships/hyperlink" Target="https://drive.google.com/file/d/1CLMOnWfbVQqq-wcuONW-iic_LKkMc9sq/view?usp=drivesdk" TargetMode="External"/><Relationship Id="rId107" Type="http://schemas.openxmlformats.org/officeDocument/2006/relationships/hyperlink" Target="https://drive.google.com/file/d/1d9ka101nOYLmP14Cmswtradpcx-bPAfT/view?usp=drivesdk" TargetMode="External"/><Relationship Id="rId289" Type="http://schemas.openxmlformats.org/officeDocument/2006/relationships/hyperlink" Target="https://drive.google.com/file/d/1VwTY1Vo3mNt4RrGyCuXIIQy4OUCOnxP-/view?usp=drivesdk" TargetMode="External"/><Relationship Id="rId11" Type="http://schemas.openxmlformats.org/officeDocument/2006/relationships/hyperlink" Target="https://drive.google.com/file/d/11wF4Q_0WdkkQJQp_XprsCl1FtuS5uMCM/view?usp=drivesdk" TargetMode="External"/><Relationship Id="rId53" Type="http://schemas.openxmlformats.org/officeDocument/2006/relationships/hyperlink" Target="https://drive.google.com/file/d/1M_cfKaJmaVqDwaAMPLN3p8illkaCDBjf/view?usp=drivesdk" TargetMode="External"/><Relationship Id="rId149" Type="http://schemas.openxmlformats.org/officeDocument/2006/relationships/hyperlink" Target="https://drive.google.com/file/d/1_bH-GGWADcNfdZd0MrpojHkkZh-_Ej0R/view?usp=drivesdk" TargetMode="External"/><Relationship Id="rId314" Type="http://schemas.openxmlformats.org/officeDocument/2006/relationships/hyperlink" Target="https://drive.google.com/file/d/1zCv_et3DjgkaTh_n4T85fRiYv7OP3d8T/view?usp=drivesdk" TargetMode="External"/><Relationship Id="rId95" Type="http://schemas.openxmlformats.org/officeDocument/2006/relationships/hyperlink" Target="https://drive.google.com/file/d/1nAp9wsCJXcH-vkg3Xat4Yw04Bx_54OGc/view?usp=drivesdk" TargetMode="External"/><Relationship Id="rId160" Type="http://schemas.openxmlformats.org/officeDocument/2006/relationships/hyperlink" Target="https://drive.google.com/file/d/1TlZ0y7PAVm2UwioQ8ihVgKjwQgMfbNb7/view?usp=drivesdk" TargetMode="External"/><Relationship Id="rId216" Type="http://schemas.openxmlformats.org/officeDocument/2006/relationships/hyperlink" Target="https://drive.google.com/file/d/15DX4x85_lAO2N_xJDY_HDJMLdId_w1MU/view?usp=drivesdk" TargetMode="External"/><Relationship Id="rId258" Type="http://schemas.openxmlformats.org/officeDocument/2006/relationships/hyperlink" Target="https://drive.google.com/file/d/1KHWQCVJhcozGVmFXwAGvh1OI6fDvmNeG/view?usp=drivesdk" TargetMode="External"/><Relationship Id="rId22" Type="http://schemas.openxmlformats.org/officeDocument/2006/relationships/hyperlink" Target="https://drive.google.com/file/d/1O5Gp4NC5EbtMd8vi3yDuJf97pCf7NMxw/view?usp=drivesdk" TargetMode="External"/><Relationship Id="rId64" Type="http://schemas.openxmlformats.org/officeDocument/2006/relationships/hyperlink" Target="https://drive.google.com/file/d/15pllKWVjjGYgDXTCT8KiIoKYO1sPWqvA/view?usp=drivesdk" TargetMode="External"/><Relationship Id="rId118" Type="http://schemas.openxmlformats.org/officeDocument/2006/relationships/hyperlink" Target="https://drive.google.com/file/d/1GecoMWGTIiGL1vTM9yKQyfX49ULaZxVC/view?usp=drivesdk" TargetMode="External"/><Relationship Id="rId325" Type="http://schemas.openxmlformats.org/officeDocument/2006/relationships/hyperlink" Target="https://drive.google.com/file/d/1-z96n1H0ofrqx_aVxo8iFc674yXwhcxv/view?usp=drivesdk" TargetMode="External"/><Relationship Id="rId171" Type="http://schemas.openxmlformats.org/officeDocument/2006/relationships/hyperlink" Target="https://drive.google.com/file/d/1XJiD5Lbs0mXSU4sSAxqbbVwK-5w_CDeo/view?usp=drivesdk" TargetMode="External"/><Relationship Id="rId227" Type="http://schemas.openxmlformats.org/officeDocument/2006/relationships/hyperlink" Target="https://drive.google.com/file/d/10rH_YSyAKuZpjfg4ESsaVErn9yCgVa7U/view?usp=drivesdk" TargetMode="External"/><Relationship Id="rId269" Type="http://schemas.openxmlformats.org/officeDocument/2006/relationships/hyperlink" Target="https://drive.google.com/file/d/1GvIhdtcN51rwWFfkpdOeQIOAzzc-5n4B/view?usp=drivesdk" TargetMode="External"/><Relationship Id="rId33" Type="http://schemas.openxmlformats.org/officeDocument/2006/relationships/hyperlink" Target="https://drive.google.com/file/d/1bsLVlFEbiWirRxke_2A9XbExD4fSjIEX/view?usp=drivesdk" TargetMode="External"/><Relationship Id="rId129" Type="http://schemas.openxmlformats.org/officeDocument/2006/relationships/hyperlink" Target="https://drive.google.com/file/d/1UJTgA_R-Z0Ezy_V3ckDwTgjBpuEkDK69/view?usp=drivesdk" TargetMode="External"/><Relationship Id="rId280" Type="http://schemas.openxmlformats.org/officeDocument/2006/relationships/hyperlink" Target="https://drive.google.com/file/d/1uUKYlH1pMS56ZwNOrB5R5DeBlDRC8ich/view?usp=drivesdk" TargetMode="External"/><Relationship Id="rId336" Type="http://schemas.openxmlformats.org/officeDocument/2006/relationships/hyperlink" Target="https://drive.google.com/file/d/1uCItjcHpH75AqD_2MnxY1ov9tXRNEckf/view?usp=drivesdk" TargetMode="External"/><Relationship Id="rId75" Type="http://schemas.openxmlformats.org/officeDocument/2006/relationships/hyperlink" Target="https://drive.google.com/file/d/1juFZEKFy37PFpl9fhtmHzK40X-JDWos9/view?usp=drivesdk" TargetMode="External"/><Relationship Id="rId140" Type="http://schemas.openxmlformats.org/officeDocument/2006/relationships/hyperlink" Target="https://drive.google.com/file/d/1_hF45HK8ABMQen_btkNfylN9Dk4T-KJ7/view?usp=drivesdk" TargetMode="External"/><Relationship Id="rId182" Type="http://schemas.openxmlformats.org/officeDocument/2006/relationships/hyperlink" Target="https://drive.google.com/file/d/1hstTe6HNOENtRJdcmZ6qQr2sONd26nJU/view?usp=drivesdk" TargetMode="External"/><Relationship Id="rId6" Type="http://schemas.openxmlformats.org/officeDocument/2006/relationships/hyperlink" Target="https://drive.google.com/file/d/14r7ihblIBRKeJhe9L0po-ANWHjS1oS7q/view?usp=drivesdk" TargetMode="External"/><Relationship Id="rId238" Type="http://schemas.openxmlformats.org/officeDocument/2006/relationships/hyperlink" Target="https://drive.google.com/file/d/1aGKyIdvzXFqTccPRsIqiRhDFR4fOlpwC/view?usp=drivesdk" TargetMode="External"/><Relationship Id="rId291" Type="http://schemas.openxmlformats.org/officeDocument/2006/relationships/hyperlink" Target="https://drive.google.com/file/d/16HZigChT69BgAv61QPg7w6Hsya-8Y5A_/view?usp=drivesdk" TargetMode="External"/><Relationship Id="rId305" Type="http://schemas.openxmlformats.org/officeDocument/2006/relationships/hyperlink" Target="https://drive.google.com/file/d/1JHFmeaKOK8lxHgr5gTq_OkCUExyPmI2P/view?usp=drivesdk" TargetMode="External"/><Relationship Id="rId44" Type="http://schemas.openxmlformats.org/officeDocument/2006/relationships/hyperlink" Target="https://drive.google.com/file/d/1uMhJk4Qpwy6L78bT-Qzuha2bbiSJPUXj/view?usp=drivesdk" TargetMode="External"/><Relationship Id="rId86" Type="http://schemas.openxmlformats.org/officeDocument/2006/relationships/hyperlink" Target="https://drive.google.com/file/d/1au8v6AnyxFHZw9Ur8wxK9k94Q83BDlje/view?usp=drivesdk" TargetMode="External"/><Relationship Id="rId151" Type="http://schemas.openxmlformats.org/officeDocument/2006/relationships/hyperlink" Target="https://drive.google.com/file/d/1DDX8tWrmrf0pKbwpTP6jO_cQlkKl3TrE/view?usp=drivesdk" TargetMode="External"/><Relationship Id="rId193" Type="http://schemas.openxmlformats.org/officeDocument/2006/relationships/hyperlink" Target="https://drive.google.com/file/d/1RUkkemPS6osrRjhWJicFqfEWsg4Eo-YK/view?usp=drivesdk" TargetMode="External"/><Relationship Id="rId207" Type="http://schemas.openxmlformats.org/officeDocument/2006/relationships/hyperlink" Target="https://drive.google.com/file/d/1K6kxEI10XKUbsTvpDtfgpLSkp13hY1-y/view?usp=drivesdk" TargetMode="External"/><Relationship Id="rId249" Type="http://schemas.openxmlformats.org/officeDocument/2006/relationships/hyperlink" Target="https://drive.google.com/file/d/1CUw_STtkVHi2KQ71C0YS1WI8LGZPkzhC/view?usp=drivesdk" TargetMode="External"/><Relationship Id="rId13" Type="http://schemas.openxmlformats.org/officeDocument/2006/relationships/hyperlink" Target="https://drive.google.com/file/d/1uIg8jqmQxkb72RK1hVaoNbzyn9PD4csV/view?usp=drivesdk" TargetMode="External"/><Relationship Id="rId109" Type="http://schemas.openxmlformats.org/officeDocument/2006/relationships/hyperlink" Target="https://drive.google.com/file/d/1ZMu6ulyXCwjIAkDl99JMgfCaYFfw5Mzb/view?usp=drivesdk" TargetMode="External"/><Relationship Id="rId260" Type="http://schemas.openxmlformats.org/officeDocument/2006/relationships/hyperlink" Target="https://drive.google.com/file/d/17FWW-pg74XWaJ7QpvrBUhutlosPXJnKw/view?usp=drivesdk" TargetMode="External"/><Relationship Id="rId316" Type="http://schemas.openxmlformats.org/officeDocument/2006/relationships/hyperlink" Target="https://drive.google.com/file/d/1mUREsK0M_k6EW9JBW-CN3q-OtQu_QN5M/view?usp=drivesdk" TargetMode="External"/><Relationship Id="rId55" Type="http://schemas.openxmlformats.org/officeDocument/2006/relationships/hyperlink" Target="https://drive.google.com/file/d/19qOWMaNyHsKdyk7PggjLZlHsr6bR2XEx/view?usp=drivesdk" TargetMode="External"/><Relationship Id="rId97" Type="http://schemas.openxmlformats.org/officeDocument/2006/relationships/hyperlink" Target="https://drive.google.com/file/d/17J00CHoWEeRfY1pA86_5z4DzU1NeXDSD/view?usp=drivesdk" TargetMode="External"/><Relationship Id="rId120" Type="http://schemas.openxmlformats.org/officeDocument/2006/relationships/hyperlink" Target="https://drive.google.com/file/d/1tCx9P1zum0_tx_9ycaibTG7udPpMZOX_/view?usp=drivesdk" TargetMode="External"/><Relationship Id="rId162" Type="http://schemas.openxmlformats.org/officeDocument/2006/relationships/hyperlink" Target="https://drive.google.com/file/d/1UYihx2qdD-ap-P8JMZ1QGIje33MIdwjZ/view?usp=drivesdk" TargetMode="External"/><Relationship Id="rId218" Type="http://schemas.openxmlformats.org/officeDocument/2006/relationships/hyperlink" Target="https://drive.google.com/file/d/1QGoqxUyCwDjXD7NJjWDwu0Gd5ulvE-_o/view?usp=drivesdk" TargetMode="External"/><Relationship Id="rId271" Type="http://schemas.openxmlformats.org/officeDocument/2006/relationships/hyperlink" Target="https://drive.google.com/file/d/1fiGlsCOkdTkgJF90kkO6sQbjrZCU02Fy/view?usp=drivesdk" TargetMode="External"/><Relationship Id="rId24" Type="http://schemas.openxmlformats.org/officeDocument/2006/relationships/hyperlink" Target="https://drive.google.com/file/d/1LibG7KHRaaGJqH-nHytAnqUvRwprXUqt/view?usp=drivesdk" TargetMode="External"/><Relationship Id="rId66" Type="http://schemas.openxmlformats.org/officeDocument/2006/relationships/hyperlink" Target="https://drive.google.com/file/d/1tQlNCGRe5ERGkRgF_o4yLsEO-XQQye1w/view?usp=drivesdk" TargetMode="External"/><Relationship Id="rId131" Type="http://schemas.openxmlformats.org/officeDocument/2006/relationships/hyperlink" Target="https://drive.google.com/file/d/1G1Eq9ZI2HEXXpH8eUMNg-4_L3uYdYeuc/view?usp=drivesdk" TargetMode="External"/><Relationship Id="rId327" Type="http://schemas.openxmlformats.org/officeDocument/2006/relationships/hyperlink" Target="https://drive.google.com/file/d/1aiadgB0LgfepE414AhsXdQrPA4VT-SDn/view?usp=drivesd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E339"/>
  <sheetViews>
    <sheetView tabSelected="1" workbookViewId="0">
      <pane ySplit="1" topLeftCell="A2" activePane="bottomLeft" state="frozen"/>
      <selection pane="bottomLeft" activeCell="B3" sqref="B3"/>
    </sheetView>
  </sheetViews>
  <sheetFormatPr defaultColWidth="14.42578125" defaultRowHeight="15.75" customHeight="1"/>
  <cols>
    <col min="1" max="33" width="21.5703125" customWidth="1"/>
  </cols>
  <sheetData>
    <row r="1" spans="1:3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2" t="s">
        <v>27</v>
      </c>
      <c r="AC1" s="2" t="s">
        <v>28</v>
      </c>
      <c r="AD1" s="2" t="s">
        <v>29</v>
      </c>
      <c r="AE1" s="2" t="s">
        <v>30</v>
      </c>
    </row>
    <row r="2" spans="1:31">
      <c r="A2" s="3">
        <v>44397.103383310183</v>
      </c>
      <c r="B2" s="1">
        <v>5</v>
      </c>
      <c r="C2" s="1">
        <v>5</v>
      </c>
      <c r="D2" s="1">
        <v>5</v>
      </c>
      <c r="E2" s="1">
        <v>5</v>
      </c>
      <c r="F2" s="1">
        <v>5</v>
      </c>
      <c r="G2" s="1">
        <v>5</v>
      </c>
      <c r="H2" s="1">
        <v>5</v>
      </c>
      <c r="I2" s="1">
        <v>5</v>
      </c>
      <c r="P2" s="1">
        <v>5</v>
      </c>
      <c r="Q2" s="1">
        <v>5</v>
      </c>
      <c r="R2" s="1">
        <v>5</v>
      </c>
      <c r="V2" s="1">
        <v>5</v>
      </c>
      <c r="Y2" s="1" t="s">
        <v>31</v>
      </c>
      <c r="Z2" s="1" t="s">
        <v>32</v>
      </c>
      <c r="AA2" s="1" t="s">
        <v>33</v>
      </c>
      <c r="AB2" s="1" t="s">
        <v>34</v>
      </c>
      <c r="AC2" s="4" t="s">
        <v>35</v>
      </c>
      <c r="AD2" s="4" t="str">
        <f>HYPERLINK("https://drive.google.com/file/d/1RZ3YGfynM1-pYnQkil6XX5fRHUP56A29/view?usp=drivesdk","Conclave Certificate July 2021")</f>
        <v>Conclave Certificate July 2021</v>
      </c>
      <c r="AE2" s="1" t="s">
        <v>36</v>
      </c>
    </row>
    <row r="3" spans="1:31">
      <c r="A3" s="3">
        <v>44397.588688391203</v>
      </c>
      <c r="B3" s="1">
        <v>4</v>
      </c>
      <c r="C3" s="1">
        <v>5</v>
      </c>
      <c r="D3" s="1">
        <v>5</v>
      </c>
      <c r="E3" s="1">
        <v>5</v>
      </c>
      <c r="F3" s="1">
        <v>4</v>
      </c>
      <c r="G3" s="1">
        <v>4</v>
      </c>
      <c r="H3" s="1">
        <v>4</v>
      </c>
      <c r="I3" s="1">
        <v>4</v>
      </c>
      <c r="J3" s="1">
        <v>5</v>
      </c>
      <c r="K3" s="1">
        <v>5</v>
      </c>
      <c r="L3" s="1">
        <v>5</v>
      </c>
      <c r="M3" s="1">
        <v>5</v>
      </c>
      <c r="N3" s="1">
        <v>5</v>
      </c>
      <c r="O3" s="1">
        <v>5</v>
      </c>
      <c r="P3" s="1">
        <v>5</v>
      </c>
      <c r="Q3" s="1">
        <v>5</v>
      </c>
      <c r="R3" s="1">
        <v>5</v>
      </c>
      <c r="S3" s="1">
        <v>5</v>
      </c>
      <c r="T3" s="1">
        <v>4</v>
      </c>
      <c r="U3" s="1">
        <v>5</v>
      </c>
      <c r="V3" s="1" t="s">
        <v>37</v>
      </c>
      <c r="W3" s="1" t="s">
        <v>38</v>
      </c>
      <c r="X3" s="1" t="s">
        <v>39</v>
      </c>
      <c r="Y3" s="1" t="s">
        <v>40</v>
      </c>
      <c r="Z3" s="1" t="s">
        <v>41</v>
      </c>
      <c r="AA3" s="1" t="s">
        <v>42</v>
      </c>
      <c r="AB3" s="1" t="s">
        <v>43</v>
      </c>
      <c r="AC3" s="4" t="s">
        <v>44</v>
      </c>
      <c r="AD3" s="4" t="str">
        <f>HYPERLINK("https://drive.google.com/file/d/1QuChXfmwv7wIqrM646rh3MIll5gVXOqa/view?usp=drivesdk","Conclave Certificate July 2021")</f>
        <v>Conclave Certificate July 2021</v>
      </c>
      <c r="AE3" s="1" t="s">
        <v>45</v>
      </c>
    </row>
    <row r="4" spans="1:31">
      <c r="A4" s="3">
        <v>44399.003167164352</v>
      </c>
      <c r="B4" s="1">
        <v>4</v>
      </c>
      <c r="Y4" s="1" t="s">
        <v>46</v>
      </c>
      <c r="Z4" s="1" t="s">
        <v>47</v>
      </c>
      <c r="AA4" s="1" t="s">
        <v>48</v>
      </c>
      <c r="AB4" s="1" t="s">
        <v>49</v>
      </c>
      <c r="AC4" s="4" t="s">
        <v>50</v>
      </c>
      <c r="AD4" s="4" t="str">
        <f>HYPERLINK("https://drive.google.com/file/d/1S6EqnhZKWXvZOXQ5pypk3cMy6l4TJtok/view?usp=drivesdk","Conclave Certificate July 2021")</f>
        <v>Conclave Certificate July 2021</v>
      </c>
      <c r="AE4" s="1" t="s">
        <v>51</v>
      </c>
    </row>
    <row r="5" spans="1:31">
      <c r="A5" s="3">
        <v>44399.756743587961</v>
      </c>
      <c r="B5" s="1">
        <v>4</v>
      </c>
      <c r="Z5" s="1" t="s">
        <v>47</v>
      </c>
      <c r="AA5" s="1" t="s">
        <v>48</v>
      </c>
      <c r="AB5" s="1" t="s">
        <v>52</v>
      </c>
      <c r="AC5" s="4" t="s">
        <v>53</v>
      </c>
      <c r="AD5" s="4" t="str">
        <f>HYPERLINK("https://drive.google.com/file/d/1iNO6IkeKRLRVreCJlN1NyrB39kZEIvcI/view?usp=drivesdk","Conclave Certificate July 2021")</f>
        <v>Conclave Certificate July 2021</v>
      </c>
      <c r="AE5" s="1" t="s">
        <v>54</v>
      </c>
    </row>
    <row r="6" spans="1:31">
      <c r="A6" s="3">
        <v>44399.80568362269</v>
      </c>
      <c r="B6" s="1">
        <v>5</v>
      </c>
      <c r="C6" s="1">
        <v>5</v>
      </c>
      <c r="D6" s="1">
        <v>5</v>
      </c>
      <c r="E6" s="1">
        <v>5</v>
      </c>
      <c r="F6" s="1">
        <v>3</v>
      </c>
      <c r="G6" s="1">
        <v>4</v>
      </c>
      <c r="H6" s="1">
        <v>4</v>
      </c>
      <c r="I6" s="1">
        <v>5</v>
      </c>
      <c r="J6" s="1">
        <v>5</v>
      </c>
      <c r="K6" s="1" t="s">
        <v>37</v>
      </c>
      <c r="L6" s="1" t="s">
        <v>37</v>
      </c>
      <c r="M6" s="1" t="s">
        <v>37</v>
      </c>
      <c r="O6" s="1">
        <v>5</v>
      </c>
      <c r="P6" s="1">
        <v>5</v>
      </c>
      <c r="Q6" s="1">
        <v>5</v>
      </c>
      <c r="R6" s="1">
        <v>3</v>
      </c>
      <c r="S6" s="1">
        <v>5</v>
      </c>
      <c r="T6" s="1">
        <v>5</v>
      </c>
      <c r="U6" s="1">
        <v>5</v>
      </c>
      <c r="V6" s="1">
        <v>5</v>
      </c>
      <c r="X6" s="1" t="s">
        <v>55</v>
      </c>
      <c r="Y6" s="1" t="s">
        <v>56</v>
      </c>
      <c r="Z6" s="1" t="s">
        <v>57</v>
      </c>
      <c r="AA6" s="1" t="s">
        <v>58</v>
      </c>
      <c r="AB6" s="1" t="s">
        <v>59</v>
      </c>
      <c r="AC6" s="4" t="s">
        <v>60</v>
      </c>
      <c r="AD6" s="4" t="str">
        <f>HYPERLINK("https://drive.google.com/file/d/1kvPJYwVEjkxyOCvB1kRDLiGTmM4guC_h/view?usp=drivesdk","Conclave Certificate July 2021")</f>
        <v>Conclave Certificate July 2021</v>
      </c>
      <c r="AE6" s="1" t="s">
        <v>61</v>
      </c>
    </row>
    <row r="7" spans="1:31">
      <c r="A7" s="3">
        <v>44400.091072453703</v>
      </c>
      <c r="B7" s="1">
        <v>4</v>
      </c>
      <c r="C7" s="1">
        <v>4</v>
      </c>
      <c r="D7" s="1">
        <v>4</v>
      </c>
      <c r="E7" s="1" t="s">
        <v>37</v>
      </c>
      <c r="F7" s="1">
        <v>5</v>
      </c>
      <c r="G7" s="1">
        <v>4</v>
      </c>
      <c r="H7" s="1">
        <v>4</v>
      </c>
      <c r="I7" s="1" t="s">
        <v>37</v>
      </c>
      <c r="J7" s="1">
        <v>4</v>
      </c>
      <c r="K7" s="1" t="s">
        <v>37</v>
      </c>
      <c r="L7" s="1" t="s">
        <v>37</v>
      </c>
      <c r="M7" s="1">
        <v>4</v>
      </c>
      <c r="N7" s="1">
        <v>4</v>
      </c>
      <c r="O7" s="1">
        <v>4</v>
      </c>
      <c r="P7" s="1">
        <v>4</v>
      </c>
      <c r="Q7" s="1">
        <v>4</v>
      </c>
      <c r="R7" s="1">
        <v>4</v>
      </c>
      <c r="S7" s="1">
        <v>3</v>
      </c>
      <c r="T7" s="1">
        <v>3</v>
      </c>
      <c r="U7" s="1">
        <v>5</v>
      </c>
      <c r="V7" s="1">
        <v>3</v>
      </c>
      <c r="X7" s="1" t="s">
        <v>62</v>
      </c>
      <c r="Y7" s="1" t="s">
        <v>63</v>
      </c>
      <c r="Z7" s="1" t="s">
        <v>64</v>
      </c>
      <c r="AA7" s="1" t="s">
        <v>65</v>
      </c>
      <c r="AB7" s="1" t="s">
        <v>66</v>
      </c>
      <c r="AC7" s="4" t="s">
        <v>67</v>
      </c>
      <c r="AD7" s="4" t="str">
        <f>HYPERLINK("https://drive.google.com/file/d/14r7ihblIBRKeJhe9L0po-ANWHjS1oS7q/view?usp=drivesdk","Conclave Certificate July 2021")</f>
        <v>Conclave Certificate July 2021</v>
      </c>
      <c r="AE7" s="1" t="s">
        <v>68</v>
      </c>
    </row>
    <row r="8" spans="1:31">
      <c r="A8" s="3">
        <v>44400.093029328702</v>
      </c>
      <c r="B8" s="1">
        <v>5</v>
      </c>
      <c r="D8" s="1">
        <v>4</v>
      </c>
      <c r="E8" s="1">
        <v>4</v>
      </c>
      <c r="F8" s="1">
        <v>4</v>
      </c>
      <c r="G8" s="1">
        <v>4</v>
      </c>
      <c r="H8" s="1">
        <v>4</v>
      </c>
      <c r="I8" s="1">
        <v>4</v>
      </c>
      <c r="J8" s="1">
        <v>4</v>
      </c>
      <c r="K8" s="1">
        <v>4</v>
      </c>
      <c r="L8" s="1">
        <v>4</v>
      </c>
      <c r="M8" s="1">
        <v>4</v>
      </c>
      <c r="N8" s="1">
        <v>4</v>
      </c>
      <c r="O8" s="1">
        <v>4</v>
      </c>
      <c r="P8" s="1">
        <v>4</v>
      </c>
      <c r="Q8" s="1">
        <v>4</v>
      </c>
      <c r="R8" s="1">
        <v>4</v>
      </c>
      <c r="S8" s="1">
        <v>4</v>
      </c>
      <c r="T8" s="1">
        <v>4</v>
      </c>
      <c r="U8" s="1">
        <v>4</v>
      </c>
      <c r="V8" s="1">
        <v>4</v>
      </c>
      <c r="X8" s="1" t="s">
        <v>69</v>
      </c>
      <c r="Y8" s="1" t="s">
        <v>70</v>
      </c>
      <c r="Z8" s="1" t="s">
        <v>71</v>
      </c>
      <c r="AA8" s="1" t="s">
        <v>72</v>
      </c>
      <c r="AB8" s="1" t="s">
        <v>73</v>
      </c>
      <c r="AC8" s="4" t="s">
        <v>74</v>
      </c>
      <c r="AD8" s="4" t="str">
        <f>HYPERLINK("https://drive.google.com/file/d/19CNDWjmgJapXBHyLuSH7SY0U7wh3ZzJZ/view?usp=drivesdk","Conclave Certificate July 2021")</f>
        <v>Conclave Certificate July 2021</v>
      </c>
      <c r="AE8" s="1" t="s">
        <v>75</v>
      </c>
    </row>
    <row r="9" spans="1:31">
      <c r="A9" s="3">
        <v>44400.103936840278</v>
      </c>
      <c r="B9" s="1">
        <v>5</v>
      </c>
      <c r="C9" s="1">
        <v>4</v>
      </c>
      <c r="D9" s="1">
        <v>4</v>
      </c>
      <c r="E9" s="1">
        <v>4</v>
      </c>
      <c r="F9" s="1">
        <v>4</v>
      </c>
      <c r="G9" s="1">
        <v>4</v>
      </c>
      <c r="H9" s="1">
        <v>4</v>
      </c>
      <c r="I9" s="1">
        <v>4</v>
      </c>
      <c r="M9" s="1">
        <v>4</v>
      </c>
      <c r="N9" s="1">
        <v>4</v>
      </c>
      <c r="O9" s="1">
        <v>4</v>
      </c>
      <c r="P9" s="1">
        <v>4</v>
      </c>
      <c r="Q9" s="1">
        <v>4</v>
      </c>
      <c r="R9" s="1">
        <v>4</v>
      </c>
      <c r="S9" s="1">
        <v>4</v>
      </c>
      <c r="T9" s="1">
        <v>4</v>
      </c>
      <c r="U9" s="1">
        <v>4</v>
      </c>
      <c r="V9" s="1">
        <v>4</v>
      </c>
      <c r="X9" s="1" t="s">
        <v>76</v>
      </c>
      <c r="Y9" s="1" t="s">
        <v>77</v>
      </c>
      <c r="Z9" s="1" t="s">
        <v>78</v>
      </c>
      <c r="AA9" s="1" t="s">
        <v>79</v>
      </c>
      <c r="AB9" s="1" t="s">
        <v>80</v>
      </c>
      <c r="AC9" s="4" t="s">
        <v>81</v>
      </c>
      <c r="AD9" s="4" t="str">
        <f>HYPERLINK("https://drive.google.com/file/d/1r3Yg1-3AVLiM3zYLGHP3bpLxKcmYKk5d/view?usp=drivesdk","Conclave Certificate July 2021")</f>
        <v>Conclave Certificate July 2021</v>
      </c>
      <c r="AE9" s="1" t="s">
        <v>82</v>
      </c>
    </row>
    <row r="10" spans="1:31">
      <c r="A10" s="3">
        <v>44400.107526458334</v>
      </c>
      <c r="C10" s="1">
        <v>1</v>
      </c>
      <c r="D10" s="1">
        <v>1</v>
      </c>
      <c r="E10" s="1">
        <v>1</v>
      </c>
      <c r="F10" s="1">
        <v>1</v>
      </c>
      <c r="G10" s="1">
        <v>1</v>
      </c>
      <c r="H10" s="1">
        <v>1</v>
      </c>
      <c r="I10" s="1">
        <v>1</v>
      </c>
      <c r="J10" s="1">
        <v>1</v>
      </c>
      <c r="K10" s="1">
        <v>1</v>
      </c>
      <c r="L10" s="1">
        <v>1</v>
      </c>
      <c r="M10" s="1">
        <v>1</v>
      </c>
      <c r="N10" s="1">
        <v>1</v>
      </c>
      <c r="O10" s="1">
        <v>1</v>
      </c>
      <c r="P10" s="1">
        <v>1</v>
      </c>
      <c r="Q10" s="1">
        <v>1</v>
      </c>
      <c r="R10" s="1">
        <v>1</v>
      </c>
      <c r="S10" s="1">
        <v>1</v>
      </c>
      <c r="T10" s="1">
        <v>1</v>
      </c>
      <c r="U10" s="1">
        <v>1</v>
      </c>
      <c r="V10" s="1">
        <v>1</v>
      </c>
      <c r="X10" s="1" t="s">
        <v>83</v>
      </c>
      <c r="Y10" s="1" t="s">
        <v>84</v>
      </c>
      <c r="Z10" s="1" t="s">
        <v>85</v>
      </c>
      <c r="AA10" s="1" t="s">
        <v>86</v>
      </c>
      <c r="AB10" s="1" t="s">
        <v>87</v>
      </c>
      <c r="AC10" s="4" t="s">
        <v>88</v>
      </c>
      <c r="AD10" s="4" t="str">
        <f>HYPERLINK("https://drive.google.com/file/d/1zABpniJ31xkGbZGXl6wlcWPmXt3J1w0A/view?usp=drivesdk","Conclave Certificate July 2021")</f>
        <v>Conclave Certificate July 2021</v>
      </c>
      <c r="AE10" s="1" t="s">
        <v>89</v>
      </c>
    </row>
    <row r="11" spans="1:31">
      <c r="A11" s="3">
        <v>44400.108273402773</v>
      </c>
      <c r="B11" s="1">
        <v>5</v>
      </c>
      <c r="C11" s="1">
        <v>5</v>
      </c>
      <c r="D11" s="1">
        <v>5</v>
      </c>
      <c r="E11" s="1">
        <v>5</v>
      </c>
      <c r="F11" s="1">
        <v>4</v>
      </c>
      <c r="G11" s="1" t="s">
        <v>37</v>
      </c>
      <c r="H11" s="1">
        <v>4</v>
      </c>
      <c r="I11" s="1" t="s">
        <v>37</v>
      </c>
      <c r="J11" s="1" t="s">
        <v>37</v>
      </c>
      <c r="K11" s="1">
        <v>5</v>
      </c>
      <c r="L11" s="1" t="s">
        <v>37</v>
      </c>
      <c r="M11" s="1" t="s">
        <v>37</v>
      </c>
      <c r="N11" s="1">
        <v>5</v>
      </c>
      <c r="O11" s="1">
        <v>5</v>
      </c>
      <c r="P11" s="1">
        <v>5</v>
      </c>
      <c r="Q11" s="1" t="s">
        <v>37</v>
      </c>
      <c r="R11" s="1" t="s">
        <v>37</v>
      </c>
      <c r="S11" s="1">
        <v>5</v>
      </c>
      <c r="T11" s="1">
        <v>5</v>
      </c>
      <c r="U11" s="1">
        <v>4</v>
      </c>
      <c r="V11" s="1">
        <v>5</v>
      </c>
      <c r="X11" s="1" t="s">
        <v>90</v>
      </c>
      <c r="Y11" s="1" t="s">
        <v>91</v>
      </c>
      <c r="Z11" s="1" t="s">
        <v>92</v>
      </c>
      <c r="AA11" s="1" t="s">
        <v>93</v>
      </c>
      <c r="AB11" s="1" t="s">
        <v>94</v>
      </c>
      <c r="AC11" s="4" t="s">
        <v>95</v>
      </c>
      <c r="AD11" s="4" t="str">
        <f>HYPERLINK("https://drive.google.com/file/d/1ECpX8KtHA0gUFus7At_tnBBJ6Ny9lRlx/view?usp=drivesdk","Conclave Certificate July 2021")</f>
        <v>Conclave Certificate July 2021</v>
      </c>
      <c r="AE11" s="1" t="s">
        <v>96</v>
      </c>
    </row>
    <row r="12" spans="1:31">
      <c r="A12" s="3">
        <v>44400.110419583332</v>
      </c>
      <c r="B12" s="1">
        <v>5</v>
      </c>
      <c r="C12" s="1">
        <v>4</v>
      </c>
      <c r="D12" s="1">
        <v>4</v>
      </c>
      <c r="G12" s="1">
        <v>4</v>
      </c>
      <c r="H12" s="1">
        <v>3</v>
      </c>
      <c r="L12" s="1">
        <v>3</v>
      </c>
      <c r="R12" s="1">
        <v>4</v>
      </c>
      <c r="T12" s="1">
        <v>4</v>
      </c>
      <c r="U12" s="1">
        <v>4</v>
      </c>
      <c r="X12" s="1" t="s">
        <v>97</v>
      </c>
      <c r="Y12" s="1" t="s">
        <v>98</v>
      </c>
      <c r="Z12" s="1" t="s">
        <v>99</v>
      </c>
      <c r="AA12" s="1" t="s">
        <v>100</v>
      </c>
      <c r="AB12" s="1" t="s">
        <v>101</v>
      </c>
      <c r="AC12" s="4" t="s">
        <v>102</v>
      </c>
      <c r="AD12" s="4" t="str">
        <f>HYPERLINK("https://drive.google.com/file/d/11wF4Q_0WdkkQJQp_XprsCl1FtuS5uMCM/view?usp=drivesdk","Conclave Certificate July 2021")</f>
        <v>Conclave Certificate July 2021</v>
      </c>
      <c r="AE12" s="1" t="s">
        <v>103</v>
      </c>
    </row>
    <row r="13" spans="1:31">
      <c r="A13" s="3">
        <v>44400.113022951387</v>
      </c>
      <c r="B13" s="1">
        <v>4</v>
      </c>
      <c r="C13" s="1">
        <v>4</v>
      </c>
      <c r="D13" s="1">
        <v>4</v>
      </c>
      <c r="E13" s="1">
        <v>4</v>
      </c>
      <c r="F13" s="1">
        <v>4</v>
      </c>
      <c r="G13" s="1">
        <v>3</v>
      </c>
      <c r="H13" s="1">
        <v>2</v>
      </c>
      <c r="I13" s="1">
        <v>4</v>
      </c>
      <c r="J13" s="1">
        <v>4</v>
      </c>
      <c r="K13" s="1">
        <v>4</v>
      </c>
      <c r="L13" s="1">
        <v>4</v>
      </c>
      <c r="M13" s="1">
        <v>4</v>
      </c>
      <c r="N13" s="1">
        <v>4</v>
      </c>
      <c r="O13" s="1">
        <v>4</v>
      </c>
      <c r="P13" s="1">
        <v>4</v>
      </c>
      <c r="Q13" s="1">
        <v>4</v>
      </c>
      <c r="R13" s="1">
        <v>3</v>
      </c>
      <c r="S13" s="1">
        <v>4</v>
      </c>
      <c r="T13" s="1">
        <v>2</v>
      </c>
      <c r="U13" s="1">
        <v>4</v>
      </c>
      <c r="V13" s="1">
        <v>4</v>
      </c>
      <c r="X13" s="1" t="s">
        <v>104</v>
      </c>
      <c r="Y13" s="1" t="s">
        <v>105</v>
      </c>
      <c r="Z13" s="1" t="s">
        <v>106</v>
      </c>
      <c r="AA13" s="1" t="s">
        <v>107</v>
      </c>
      <c r="AB13" s="1" t="s">
        <v>108</v>
      </c>
      <c r="AC13" s="4" t="s">
        <v>109</v>
      </c>
      <c r="AD13" s="4" t="str">
        <f>HYPERLINK("https://drive.google.com/file/d/19tly-E2H3FE9ZNRTg07YgRqu8o-EQCw0/view?usp=drivesdk","Conclave Certificate July 2021")</f>
        <v>Conclave Certificate July 2021</v>
      </c>
      <c r="AE13" s="1" t="s">
        <v>110</v>
      </c>
    </row>
    <row r="14" spans="1:31">
      <c r="A14" s="3">
        <v>44400.115353472225</v>
      </c>
      <c r="B14" s="1">
        <v>5</v>
      </c>
      <c r="C14" s="1">
        <v>4</v>
      </c>
      <c r="D14" s="1">
        <v>4</v>
      </c>
      <c r="E14" s="1" t="s">
        <v>37</v>
      </c>
      <c r="F14" s="1">
        <v>4</v>
      </c>
      <c r="G14" s="1">
        <v>4</v>
      </c>
      <c r="H14" s="1">
        <v>4</v>
      </c>
      <c r="I14" s="1" t="s">
        <v>37</v>
      </c>
      <c r="J14" s="1" t="s">
        <v>37</v>
      </c>
      <c r="K14" s="1" t="s">
        <v>37</v>
      </c>
      <c r="L14" s="1" t="s">
        <v>37</v>
      </c>
      <c r="M14" s="1">
        <v>4</v>
      </c>
      <c r="N14" s="1">
        <v>3</v>
      </c>
      <c r="O14" s="1">
        <v>3</v>
      </c>
      <c r="P14" s="1">
        <v>3</v>
      </c>
      <c r="Q14" s="1">
        <v>4</v>
      </c>
      <c r="R14" s="1">
        <v>4</v>
      </c>
      <c r="S14" s="1" t="s">
        <v>37</v>
      </c>
      <c r="T14" s="1">
        <v>5</v>
      </c>
      <c r="U14" s="1" t="s">
        <v>37</v>
      </c>
      <c r="V14" s="1">
        <v>5</v>
      </c>
      <c r="X14" s="1" t="s">
        <v>111</v>
      </c>
      <c r="Y14" s="1" t="s">
        <v>112</v>
      </c>
      <c r="Z14" s="1" t="s">
        <v>113</v>
      </c>
      <c r="AA14" s="1" t="s">
        <v>114</v>
      </c>
      <c r="AB14" s="1" t="s">
        <v>115</v>
      </c>
      <c r="AC14" s="4" t="s">
        <v>116</v>
      </c>
      <c r="AD14" s="4" t="str">
        <f>HYPERLINK("https://drive.google.com/file/d/1uIg8jqmQxkb72RK1hVaoNbzyn9PD4csV/view?usp=drivesdk","Conclave Certificate July 2021")</f>
        <v>Conclave Certificate July 2021</v>
      </c>
      <c r="AE14" s="1" t="s">
        <v>117</v>
      </c>
    </row>
    <row r="15" spans="1:31">
      <c r="A15" s="3">
        <v>44400.120447615744</v>
      </c>
      <c r="X15" s="1" t="s">
        <v>118</v>
      </c>
      <c r="Z15" s="1" t="s">
        <v>119</v>
      </c>
      <c r="AA15" s="1" t="s">
        <v>120</v>
      </c>
      <c r="AB15" s="1" t="s">
        <v>121</v>
      </c>
      <c r="AC15" s="4" t="s">
        <v>122</v>
      </c>
      <c r="AD15" s="4" t="str">
        <f>HYPERLINK("https://drive.google.com/file/d/1AwwDT_jz5R9QVqUPh1t9EyF72Rtvw_MB/view?usp=drivesdk","Conclave Certificate July 2021")</f>
        <v>Conclave Certificate July 2021</v>
      </c>
      <c r="AE15" s="1" t="s">
        <v>123</v>
      </c>
    </row>
    <row r="16" spans="1:31">
      <c r="A16" s="3">
        <v>44400.122317395835</v>
      </c>
      <c r="B16" s="1">
        <v>3</v>
      </c>
      <c r="C16" s="1">
        <v>4</v>
      </c>
      <c r="D16" s="1">
        <v>5</v>
      </c>
      <c r="F16" s="1">
        <v>3</v>
      </c>
      <c r="G16" s="1">
        <v>4</v>
      </c>
      <c r="H16" s="1">
        <v>3</v>
      </c>
      <c r="I16" s="1">
        <v>4</v>
      </c>
      <c r="J16" s="1">
        <v>3</v>
      </c>
      <c r="M16" s="1">
        <v>4</v>
      </c>
      <c r="N16" s="1">
        <v>4</v>
      </c>
      <c r="O16" s="1">
        <v>4</v>
      </c>
      <c r="P16" s="1">
        <v>5</v>
      </c>
      <c r="Q16" s="1">
        <v>4</v>
      </c>
      <c r="R16" s="1">
        <v>4</v>
      </c>
      <c r="T16" s="1">
        <v>4</v>
      </c>
      <c r="V16" s="1">
        <v>5</v>
      </c>
      <c r="X16" s="1" t="s">
        <v>124</v>
      </c>
      <c r="Z16" s="1" t="s">
        <v>125</v>
      </c>
      <c r="AA16" s="1" t="s">
        <v>126</v>
      </c>
      <c r="AB16" s="1" t="s">
        <v>127</v>
      </c>
      <c r="AC16" s="4" t="s">
        <v>128</v>
      </c>
      <c r="AD16" s="4" t="str">
        <f>HYPERLINK("https://drive.google.com/file/d/1zcPfmfjkpCNTTXncn9Q9YoUla1_SYl1V/view?usp=drivesdk","Conclave Certificate July 2021")</f>
        <v>Conclave Certificate July 2021</v>
      </c>
      <c r="AE16" s="1" t="s">
        <v>129</v>
      </c>
    </row>
    <row r="17" spans="1:31">
      <c r="A17" s="3">
        <v>44400.129582488429</v>
      </c>
      <c r="B17" s="1">
        <v>4</v>
      </c>
      <c r="C17" s="1">
        <v>4</v>
      </c>
      <c r="D17" s="1">
        <v>5</v>
      </c>
      <c r="F17" s="1">
        <v>4</v>
      </c>
      <c r="G17" s="1">
        <v>4</v>
      </c>
      <c r="H17" s="1">
        <v>4</v>
      </c>
      <c r="K17" s="1">
        <v>5</v>
      </c>
      <c r="L17" s="1">
        <v>4</v>
      </c>
      <c r="O17" s="1">
        <v>4</v>
      </c>
      <c r="Q17" s="1">
        <v>5</v>
      </c>
      <c r="R17" s="1">
        <v>5</v>
      </c>
      <c r="S17" s="1">
        <v>5</v>
      </c>
      <c r="T17" s="1" t="s">
        <v>37</v>
      </c>
      <c r="V17" s="1" t="s">
        <v>37</v>
      </c>
      <c r="X17" s="1" t="s">
        <v>130</v>
      </c>
      <c r="Y17" s="1" t="s">
        <v>131</v>
      </c>
      <c r="Z17" s="1" t="s">
        <v>132</v>
      </c>
      <c r="AA17" s="1" t="s">
        <v>133</v>
      </c>
      <c r="AB17" s="1" t="s">
        <v>134</v>
      </c>
      <c r="AC17" s="4" t="s">
        <v>135</v>
      </c>
      <c r="AD17" s="4" t="str">
        <f>HYPERLINK("https://drive.google.com/file/d/1gNaaZFCcI54RCMsfZjmuaVoiF_PuGlKb/view?usp=drivesdk","Conclave Certificate July 2021")</f>
        <v>Conclave Certificate July 2021</v>
      </c>
      <c r="AE17" s="1" t="s">
        <v>136</v>
      </c>
    </row>
    <row r="18" spans="1:31">
      <c r="A18" s="3">
        <v>44400.129646250003</v>
      </c>
      <c r="B18" s="1">
        <v>5</v>
      </c>
      <c r="C18" s="1">
        <v>4</v>
      </c>
      <c r="D18" s="1">
        <v>5</v>
      </c>
      <c r="E18" s="1" t="s">
        <v>37</v>
      </c>
      <c r="F18" s="1">
        <v>4</v>
      </c>
      <c r="G18" s="1">
        <v>5</v>
      </c>
      <c r="H18" s="1" t="s">
        <v>37</v>
      </c>
      <c r="I18" s="1">
        <v>4</v>
      </c>
      <c r="J18" s="1" t="s">
        <v>37</v>
      </c>
      <c r="K18" s="1" t="s">
        <v>37</v>
      </c>
      <c r="L18" s="1" t="s">
        <v>37</v>
      </c>
      <c r="M18" s="1">
        <v>5</v>
      </c>
      <c r="N18" s="1">
        <v>4</v>
      </c>
      <c r="O18" s="1">
        <v>4</v>
      </c>
      <c r="P18" s="1">
        <v>5</v>
      </c>
      <c r="Q18" s="1">
        <v>4</v>
      </c>
      <c r="R18" s="1">
        <v>5</v>
      </c>
      <c r="S18" s="1">
        <v>5</v>
      </c>
      <c r="T18" s="1">
        <v>4</v>
      </c>
      <c r="U18" s="1" t="s">
        <v>37</v>
      </c>
      <c r="V18" s="1">
        <v>4</v>
      </c>
      <c r="X18" s="1" t="s">
        <v>137</v>
      </c>
      <c r="Y18" s="1" t="s">
        <v>138</v>
      </c>
      <c r="Z18" s="1" t="s">
        <v>139</v>
      </c>
      <c r="AA18" s="1" t="s">
        <v>140</v>
      </c>
      <c r="AB18" s="1" t="s">
        <v>141</v>
      </c>
      <c r="AC18" s="4" t="s">
        <v>142</v>
      </c>
      <c r="AD18" s="4" t="str">
        <f>HYPERLINK("https://drive.google.com/file/d/1zJzjnV-ZsNYPhj3kFR0kbtjpFCa7P6C3/view?usp=drivesdk","Conclave Certificate July 2021")</f>
        <v>Conclave Certificate July 2021</v>
      </c>
      <c r="AE18" s="1" t="s">
        <v>143</v>
      </c>
    </row>
    <row r="19" spans="1:31">
      <c r="A19" s="3">
        <v>44400.133153275463</v>
      </c>
      <c r="B19" s="1">
        <v>5</v>
      </c>
      <c r="C19" s="1">
        <v>5</v>
      </c>
      <c r="D19" s="1">
        <v>5</v>
      </c>
      <c r="E19" s="1" t="s">
        <v>37</v>
      </c>
      <c r="F19" s="1">
        <v>5</v>
      </c>
      <c r="G19" s="1">
        <v>5</v>
      </c>
      <c r="H19" s="1">
        <v>5</v>
      </c>
      <c r="I19" s="1">
        <v>5</v>
      </c>
      <c r="J19" s="1" t="s">
        <v>37</v>
      </c>
      <c r="K19" s="1" t="s">
        <v>37</v>
      </c>
      <c r="L19" s="1" t="s">
        <v>37</v>
      </c>
      <c r="M19" s="1" t="s">
        <v>37</v>
      </c>
      <c r="N19" s="1">
        <v>5</v>
      </c>
      <c r="O19" s="1">
        <v>5</v>
      </c>
      <c r="P19" s="1">
        <v>5</v>
      </c>
      <c r="Q19" s="1">
        <v>5</v>
      </c>
      <c r="R19" s="1">
        <v>5</v>
      </c>
      <c r="S19" s="1" t="s">
        <v>37</v>
      </c>
      <c r="T19" s="1" t="s">
        <v>37</v>
      </c>
      <c r="U19" s="1">
        <v>5</v>
      </c>
      <c r="V19" s="1">
        <v>5</v>
      </c>
      <c r="X19" s="1" t="s">
        <v>144</v>
      </c>
      <c r="Y19" s="1" t="s">
        <v>145</v>
      </c>
      <c r="Z19" s="1" t="s">
        <v>146</v>
      </c>
      <c r="AA19" s="1" t="s">
        <v>147</v>
      </c>
      <c r="AB19" s="1" t="s">
        <v>148</v>
      </c>
      <c r="AC19" s="4" t="s">
        <v>149</v>
      </c>
      <c r="AD19" s="4" t="str">
        <f>HYPERLINK("https://drive.google.com/file/d/19p1gGzGojYykHGEvU0kIEVwalQn5akBL/view?usp=drivesdk","Conclave Certificate July 2021")</f>
        <v>Conclave Certificate July 2021</v>
      </c>
      <c r="AE19" s="1" t="s">
        <v>150</v>
      </c>
    </row>
    <row r="20" spans="1:31">
      <c r="A20" s="3">
        <v>44400.136365231483</v>
      </c>
      <c r="B20" s="1">
        <v>4</v>
      </c>
      <c r="C20" s="1">
        <v>4</v>
      </c>
      <c r="D20" s="1">
        <v>4</v>
      </c>
      <c r="E20" s="1" t="s">
        <v>37</v>
      </c>
      <c r="F20" s="1">
        <v>4</v>
      </c>
      <c r="G20" s="1">
        <v>4</v>
      </c>
      <c r="H20" s="1">
        <v>3</v>
      </c>
      <c r="I20" s="1">
        <v>4</v>
      </c>
      <c r="J20" s="1" t="s">
        <v>37</v>
      </c>
      <c r="K20" s="1" t="s">
        <v>37</v>
      </c>
      <c r="L20" s="1" t="s">
        <v>37</v>
      </c>
      <c r="M20" s="1">
        <v>4</v>
      </c>
      <c r="N20" s="1">
        <v>4</v>
      </c>
      <c r="O20" s="1">
        <v>4</v>
      </c>
      <c r="P20" s="1">
        <v>4</v>
      </c>
      <c r="Q20" s="1">
        <v>4</v>
      </c>
      <c r="R20" s="1">
        <v>4</v>
      </c>
      <c r="S20" s="1">
        <v>4</v>
      </c>
      <c r="T20" s="1">
        <v>4</v>
      </c>
      <c r="U20" s="1" t="s">
        <v>37</v>
      </c>
      <c r="V20" s="1">
        <v>4</v>
      </c>
      <c r="X20" s="1" t="s">
        <v>37</v>
      </c>
      <c r="Z20" s="1" t="s">
        <v>151</v>
      </c>
      <c r="AA20" s="1" t="s">
        <v>152</v>
      </c>
      <c r="AB20" s="1" t="s">
        <v>153</v>
      </c>
      <c r="AC20" s="4" t="s">
        <v>154</v>
      </c>
      <c r="AD20" s="4" t="str">
        <f>HYPERLINK("https://drive.google.com/file/d/1HJFZZcbm4va6R9jfV9ownuLk2e4rs_Jt/view?usp=drivesdk","Conclave Certificate July 2021")</f>
        <v>Conclave Certificate July 2021</v>
      </c>
      <c r="AE20" s="1" t="s">
        <v>155</v>
      </c>
    </row>
    <row r="21" spans="1:31">
      <c r="A21" s="3">
        <v>44400.140138634262</v>
      </c>
      <c r="B21" s="1">
        <v>2</v>
      </c>
      <c r="C21" s="1">
        <v>5</v>
      </c>
      <c r="D21" s="1">
        <v>5</v>
      </c>
      <c r="E21" s="1">
        <v>5</v>
      </c>
      <c r="F21" s="1">
        <v>5</v>
      </c>
      <c r="G21" s="1" t="s">
        <v>37</v>
      </c>
      <c r="H21" s="1" t="s">
        <v>37</v>
      </c>
      <c r="I21" s="1" t="s">
        <v>37</v>
      </c>
      <c r="J21" s="1" t="s">
        <v>37</v>
      </c>
      <c r="K21" s="1" t="s">
        <v>37</v>
      </c>
      <c r="L21" s="1" t="s">
        <v>37</v>
      </c>
      <c r="M21" s="1">
        <v>4</v>
      </c>
      <c r="N21" s="1">
        <v>4</v>
      </c>
      <c r="O21" s="1">
        <v>5</v>
      </c>
      <c r="P21" s="1">
        <v>2</v>
      </c>
      <c r="Q21" s="1" t="s">
        <v>37</v>
      </c>
      <c r="R21" s="1" t="s">
        <v>37</v>
      </c>
      <c r="S21" s="1" t="s">
        <v>37</v>
      </c>
      <c r="T21" s="1" t="s">
        <v>37</v>
      </c>
      <c r="U21" s="1" t="s">
        <v>37</v>
      </c>
      <c r="V21" s="1" t="s">
        <v>37</v>
      </c>
      <c r="X21" s="1" t="s">
        <v>156</v>
      </c>
      <c r="Y21" s="1" t="s">
        <v>157</v>
      </c>
      <c r="AB21" s="1" t="s">
        <v>158</v>
      </c>
      <c r="AC21" s="4" t="s">
        <v>159</v>
      </c>
      <c r="AD21" s="4" t="str">
        <f>HYPERLINK("https://drive.google.com/file/d/11dlS9Gi35-i5qRlMuMVUZrMAxN2HqAs9/view?usp=drivesdk","Conclave Certificate July 2021")</f>
        <v>Conclave Certificate July 2021</v>
      </c>
      <c r="AE21" s="1" t="s">
        <v>160</v>
      </c>
    </row>
    <row r="22" spans="1:31">
      <c r="A22" s="3">
        <v>44400.141207928245</v>
      </c>
      <c r="X22" s="1" t="s">
        <v>161</v>
      </c>
      <c r="Z22" s="1" t="s">
        <v>162</v>
      </c>
      <c r="AA22" s="1" t="s">
        <v>163</v>
      </c>
      <c r="AB22" s="1" t="s">
        <v>164</v>
      </c>
      <c r="AC22" s="4" t="s">
        <v>165</v>
      </c>
      <c r="AD22" s="4" t="str">
        <f>HYPERLINK("https://drive.google.com/file/d/1TCR44lvW5fim2o57esn7AenhBaR-Hrqt/view?usp=drivesdk","Conclave Certificate July 2021")</f>
        <v>Conclave Certificate July 2021</v>
      </c>
      <c r="AE22" s="1" t="s">
        <v>166</v>
      </c>
    </row>
    <row r="23" spans="1:31">
      <c r="A23" s="3">
        <v>44400.157203078707</v>
      </c>
      <c r="B23" s="1">
        <v>4</v>
      </c>
      <c r="C23" s="1">
        <v>3</v>
      </c>
      <c r="D23" s="1">
        <v>3</v>
      </c>
      <c r="E23" s="1">
        <v>3</v>
      </c>
      <c r="F23" s="1">
        <v>3</v>
      </c>
      <c r="G23" s="1">
        <v>2</v>
      </c>
      <c r="H23" s="1">
        <v>2</v>
      </c>
      <c r="I23" s="1">
        <v>2</v>
      </c>
      <c r="J23" s="1">
        <v>2</v>
      </c>
      <c r="K23" s="1">
        <v>3</v>
      </c>
      <c r="L23" s="1">
        <v>2</v>
      </c>
      <c r="M23" s="1">
        <v>3</v>
      </c>
      <c r="N23" s="1">
        <v>2</v>
      </c>
      <c r="O23" s="1">
        <v>2</v>
      </c>
      <c r="P23" s="1">
        <v>2</v>
      </c>
      <c r="Q23" s="1">
        <v>2</v>
      </c>
      <c r="R23" s="1">
        <v>2</v>
      </c>
      <c r="S23" s="1">
        <v>2</v>
      </c>
      <c r="T23" s="1">
        <v>2</v>
      </c>
      <c r="U23" s="1">
        <v>2</v>
      </c>
      <c r="V23" s="1">
        <v>2</v>
      </c>
      <c r="X23" s="1" t="s">
        <v>167</v>
      </c>
      <c r="Y23" s="1" t="s">
        <v>168</v>
      </c>
      <c r="Z23" s="1" t="s">
        <v>169</v>
      </c>
      <c r="AA23" s="1" t="s">
        <v>170</v>
      </c>
      <c r="AB23" s="1" t="s">
        <v>171</v>
      </c>
      <c r="AC23" s="4" t="s">
        <v>172</v>
      </c>
      <c r="AD23" s="4" t="str">
        <f>HYPERLINK("https://drive.google.com/file/d/1O5Gp4NC5EbtMd8vi3yDuJf97pCf7NMxw/view?usp=drivesdk","Conclave Certificate July 2021")</f>
        <v>Conclave Certificate July 2021</v>
      </c>
      <c r="AE23" s="1" t="s">
        <v>173</v>
      </c>
    </row>
    <row r="24" spans="1:31">
      <c r="A24" s="3">
        <v>44400.158808981483</v>
      </c>
      <c r="B24" s="1">
        <v>5</v>
      </c>
      <c r="C24" s="1">
        <v>3</v>
      </c>
      <c r="D24" s="1">
        <v>3</v>
      </c>
      <c r="E24" s="1">
        <v>3</v>
      </c>
      <c r="F24" s="1">
        <v>3</v>
      </c>
      <c r="G24" s="1">
        <v>3</v>
      </c>
      <c r="H24" s="1">
        <v>3</v>
      </c>
      <c r="I24" s="1">
        <v>3</v>
      </c>
      <c r="J24" s="1">
        <v>3</v>
      </c>
      <c r="K24" s="1">
        <v>3</v>
      </c>
      <c r="L24" s="1">
        <v>3</v>
      </c>
      <c r="M24" s="1">
        <v>3</v>
      </c>
      <c r="N24" s="1">
        <v>3</v>
      </c>
      <c r="O24" s="1">
        <v>3</v>
      </c>
      <c r="P24" s="1">
        <v>3</v>
      </c>
      <c r="Q24" s="1">
        <v>3</v>
      </c>
      <c r="R24" s="1">
        <v>3</v>
      </c>
      <c r="S24" s="1">
        <v>3</v>
      </c>
      <c r="T24" s="1">
        <v>3</v>
      </c>
      <c r="U24" s="1">
        <v>3</v>
      </c>
      <c r="V24" s="1">
        <v>3</v>
      </c>
      <c r="X24" s="1" t="s">
        <v>174</v>
      </c>
      <c r="Y24" s="1" t="s">
        <v>175</v>
      </c>
      <c r="Z24" s="1" t="s">
        <v>176</v>
      </c>
      <c r="AA24" s="1" t="s">
        <v>177</v>
      </c>
      <c r="AB24" s="1" t="s">
        <v>178</v>
      </c>
      <c r="AC24" s="4" t="s">
        <v>179</v>
      </c>
      <c r="AD24" s="4" t="str">
        <f>HYPERLINK("https://drive.google.com/file/d/1mCvA0UL8ADppiNf1HTlK9MaNKNe43tQR/view?usp=drivesdk","Conclave Certificate July 2021")</f>
        <v>Conclave Certificate July 2021</v>
      </c>
      <c r="AE24" s="1" t="s">
        <v>180</v>
      </c>
    </row>
    <row r="25" spans="1:31">
      <c r="A25" s="3">
        <v>44400.16177450231</v>
      </c>
      <c r="B25" s="1">
        <v>2</v>
      </c>
      <c r="C25" s="1">
        <v>3</v>
      </c>
      <c r="D25" s="1">
        <v>2</v>
      </c>
      <c r="E25" s="1">
        <v>2</v>
      </c>
      <c r="F25" s="1">
        <v>3</v>
      </c>
      <c r="G25" s="1">
        <v>2</v>
      </c>
      <c r="H25" s="1">
        <v>2</v>
      </c>
      <c r="I25" s="1">
        <v>2</v>
      </c>
      <c r="J25" s="1" t="s">
        <v>37</v>
      </c>
      <c r="K25" s="1">
        <v>4</v>
      </c>
      <c r="L25" s="1" t="s">
        <v>37</v>
      </c>
      <c r="M25" s="1" t="s">
        <v>37</v>
      </c>
      <c r="N25" s="1" t="s">
        <v>37</v>
      </c>
      <c r="O25" s="1" t="s">
        <v>37</v>
      </c>
      <c r="P25" s="1" t="s">
        <v>37</v>
      </c>
      <c r="Q25" s="1" t="s">
        <v>37</v>
      </c>
      <c r="R25" s="1">
        <v>3</v>
      </c>
      <c r="S25" s="1" t="s">
        <v>37</v>
      </c>
      <c r="T25" s="1">
        <v>3</v>
      </c>
      <c r="U25" s="1" t="s">
        <v>37</v>
      </c>
      <c r="V25" s="1">
        <v>4</v>
      </c>
      <c r="X25" s="1" t="s">
        <v>181</v>
      </c>
      <c r="Z25" s="1" t="s">
        <v>182</v>
      </c>
      <c r="AA25" s="1" t="s">
        <v>183</v>
      </c>
      <c r="AB25" s="1" t="s">
        <v>184</v>
      </c>
      <c r="AC25" s="4" t="s">
        <v>185</v>
      </c>
      <c r="AD25" s="4" t="str">
        <f>HYPERLINK("https://drive.google.com/file/d/1LibG7KHRaaGJqH-nHytAnqUvRwprXUqt/view?usp=drivesdk","Conclave Certificate July 2021")</f>
        <v>Conclave Certificate July 2021</v>
      </c>
      <c r="AE25" s="1" t="s">
        <v>186</v>
      </c>
    </row>
    <row r="26" spans="1:31">
      <c r="A26" s="3">
        <v>44400.164257824072</v>
      </c>
      <c r="B26" s="1">
        <v>3</v>
      </c>
      <c r="C26" s="1">
        <v>5</v>
      </c>
      <c r="D26" s="1">
        <v>3</v>
      </c>
      <c r="E26" s="1" t="s">
        <v>37</v>
      </c>
      <c r="F26" s="1">
        <v>5</v>
      </c>
      <c r="G26" s="1">
        <v>3</v>
      </c>
      <c r="H26" s="1">
        <v>3</v>
      </c>
      <c r="I26" s="1">
        <v>3</v>
      </c>
      <c r="J26" s="1">
        <v>3</v>
      </c>
      <c r="K26" s="1">
        <v>3</v>
      </c>
      <c r="L26" s="1" t="s">
        <v>37</v>
      </c>
      <c r="M26" s="1">
        <v>3</v>
      </c>
      <c r="N26" s="1">
        <v>3</v>
      </c>
      <c r="O26" s="1">
        <v>3</v>
      </c>
      <c r="P26" s="1">
        <v>3</v>
      </c>
      <c r="Q26" s="1">
        <v>3</v>
      </c>
      <c r="R26" s="1">
        <v>3</v>
      </c>
      <c r="S26" s="1">
        <v>3</v>
      </c>
      <c r="T26" s="1">
        <v>3</v>
      </c>
      <c r="U26" s="1">
        <v>3</v>
      </c>
      <c r="V26" s="1">
        <v>3</v>
      </c>
      <c r="X26" s="1" t="s">
        <v>187</v>
      </c>
      <c r="Y26" s="1" t="s">
        <v>188</v>
      </c>
      <c r="Z26" s="1" t="s">
        <v>189</v>
      </c>
      <c r="AA26" s="1" t="s">
        <v>190</v>
      </c>
      <c r="AB26" s="1" t="s">
        <v>191</v>
      </c>
      <c r="AC26" s="4" t="s">
        <v>192</v>
      </c>
      <c r="AD26" s="4" t="str">
        <f>HYPERLINK("https://drive.google.com/file/d/1lMfTHVp4HaKtk_p5DDW6t6SmlrhYUOln/view?usp=drivesdk","Conclave Certificate July 2021")</f>
        <v>Conclave Certificate July 2021</v>
      </c>
      <c r="AE26" s="1" t="s">
        <v>193</v>
      </c>
    </row>
    <row r="27" spans="1:31">
      <c r="A27" s="3">
        <v>44400.167259155089</v>
      </c>
      <c r="B27" s="1">
        <v>4</v>
      </c>
      <c r="C27" s="1">
        <v>5</v>
      </c>
      <c r="D27" s="1">
        <v>5</v>
      </c>
      <c r="E27" s="1">
        <v>4</v>
      </c>
      <c r="F27" s="1">
        <v>5</v>
      </c>
      <c r="G27" s="1">
        <v>5</v>
      </c>
      <c r="H27" s="1" t="s">
        <v>37</v>
      </c>
      <c r="I27" s="1" t="s">
        <v>37</v>
      </c>
      <c r="J27" s="1">
        <v>5</v>
      </c>
      <c r="K27" s="1">
        <v>5</v>
      </c>
      <c r="L27" s="1">
        <v>5</v>
      </c>
      <c r="M27" s="1">
        <v>5</v>
      </c>
      <c r="N27" s="1">
        <v>5</v>
      </c>
      <c r="O27" s="1">
        <v>5</v>
      </c>
      <c r="P27" s="1">
        <v>5</v>
      </c>
      <c r="Q27" s="1" t="s">
        <v>37</v>
      </c>
      <c r="R27" s="1">
        <v>5</v>
      </c>
      <c r="S27" s="1">
        <v>5</v>
      </c>
      <c r="T27" s="1">
        <v>5</v>
      </c>
      <c r="U27" s="1" t="s">
        <v>37</v>
      </c>
      <c r="V27" s="1">
        <v>5</v>
      </c>
      <c r="X27" s="1" t="s">
        <v>194</v>
      </c>
      <c r="Y27" s="1" t="s">
        <v>195</v>
      </c>
      <c r="Z27" s="1" t="s">
        <v>196</v>
      </c>
      <c r="AA27" s="1" t="s">
        <v>197</v>
      </c>
      <c r="AB27" s="1" t="s">
        <v>198</v>
      </c>
      <c r="AC27" s="4" t="s">
        <v>199</v>
      </c>
      <c r="AD27" s="4" t="str">
        <f>HYPERLINK("https://drive.google.com/file/d/1_HbByx0uXH_dpBHUnYsJEvoYY3_1edLM/view?usp=drivesdk","Conclave Certificate July 2021")</f>
        <v>Conclave Certificate July 2021</v>
      </c>
      <c r="AE27" s="1" t="s">
        <v>200</v>
      </c>
    </row>
    <row r="28" spans="1:31">
      <c r="A28" s="3">
        <v>44400.17575170139</v>
      </c>
      <c r="B28" s="1">
        <v>5</v>
      </c>
      <c r="C28" s="1">
        <v>4</v>
      </c>
      <c r="D28" s="1">
        <v>4</v>
      </c>
      <c r="E28" s="1">
        <v>3</v>
      </c>
      <c r="F28" s="1">
        <v>4</v>
      </c>
      <c r="G28" s="1">
        <v>4</v>
      </c>
      <c r="H28" s="1">
        <v>4</v>
      </c>
      <c r="I28" s="1">
        <v>4</v>
      </c>
      <c r="K28" s="1">
        <v>3</v>
      </c>
      <c r="L28" s="1">
        <v>4</v>
      </c>
      <c r="M28" s="1">
        <v>4</v>
      </c>
      <c r="N28" s="1">
        <v>4</v>
      </c>
      <c r="O28" s="1">
        <v>4</v>
      </c>
      <c r="P28" s="1">
        <v>4</v>
      </c>
      <c r="Q28" s="1">
        <v>4</v>
      </c>
      <c r="R28" s="1">
        <v>4</v>
      </c>
      <c r="S28" s="1">
        <v>4</v>
      </c>
      <c r="T28" s="1">
        <v>4</v>
      </c>
      <c r="U28" s="1">
        <v>4</v>
      </c>
      <c r="X28" s="1" t="s">
        <v>201</v>
      </c>
      <c r="Y28" s="1" t="s">
        <v>202</v>
      </c>
      <c r="Z28" s="1" t="s">
        <v>203</v>
      </c>
      <c r="AA28" s="1" t="s">
        <v>204</v>
      </c>
      <c r="AB28" s="1" t="s">
        <v>205</v>
      </c>
      <c r="AC28" s="4" t="s">
        <v>206</v>
      </c>
      <c r="AD28" s="4" t="str">
        <f>HYPERLINK("https://drive.google.com/file/d/1S6GR7-FAqvj9oIfpCtMm0_XDtQB8_Ucr/view?usp=drivesdk","Conclave Certificate July 2021")</f>
        <v>Conclave Certificate July 2021</v>
      </c>
      <c r="AE28" s="1" t="s">
        <v>207</v>
      </c>
    </row>
    <row r="29" spans="1:31">
      <c r="A29" s="3">
        <v>44400.178233495375</v>
      </c>
      <c r="B29" s="1">
        <v>5</v>
      </c>
      <c r="C29" s="1">
        <v>4</v>
      </c>
      <c r="D29" s="1">
        <v>4</v>
      </c>
      <c r="E29" s="1">
        <v>4</v>
      </c>
      <c r="F29" s="1">
        <v>4</v>
      </c>
      <c r="G29" s="1">
        <v>4</v>
      </c>
      <c r="H29" s="1">
        <v>4</v>
      </c>
      <c r="I29" s="1">
        <v>4</v>
      </c>
      <c r="J29" s="1">
        <v>4</v>
      </c>
      <c r="K29" s="1">
        <v>4</v>
      </c>
      <c r="L29" s="1">
        <v>4</v>
      </c>
      <c r="M29" s="1">
        <v>4</v>
      </c>
      <c r="N29" s="1">
        <v>4</v>
      </c>
      <c r="O29" s="1">
        <v>4</v>
      </c>
      <c r="P29" s="1">
        <v>4</v>
      </c>
      <c r="Q29" s="1">
        <v>4</v>
      </c>
      <c r="R29" s="1">
        <v>4</v>
      </c>
      <c r="S29" s="1">
        <v>4</v>
      </c>
      <c r="T29" s="1">
        <v>4</v>
      </c>
      <c r="U29" s="1">
        <v>4</v>
      </c>
      <c r="V29" s="1">
        <v>4</v>
      </c>
      <c r="X29" s="1" t="s">
        <v>208</v>
      </c>
      <c r="Y29" s="1" t="s">
        <v>209</v>
      </c>
      <c r="Z29" s="1" t="s">
        <v>210</v>
      </c>
      <c r="AA29" s="1" t="s">
        <v>211</v>
      </c>
      <c r="AB29" s="1" t="s">
        <v>212</v>
      </c>
      <c r="AC29" s="4" t="s">
        <v>213</v>
      </c>
      <c r="AD29" s="4" t="str">
        <f>HYPERLINK("https://drive.google.com/file/d/1psd63BWTdVS3p4R48dk5dE1uv_A0cJRJ/view?usp=drivesdk","Conclave Certificate July 2021")</f>
        <v>Conclave Certificate July 2021</v>
      </c>
      <c r="AE29" s="1" t="s">
        <v>214</v>
      </c>
    </row>
    <row r="30" spans="1:31">
      <c r="A30" s="3">
        <v>44400.18049859954</v>
      </c>
      <c r="B30" s="1">
        <v>4</v>
      </c>
      <c r="C30" s="1">
        <v>3</v>
      </c>
      <c r="D30" s="1">
        <v>3</v>
      </c>
      <c r="F30" s="1">
        <v>2</v>
      </c>
      <c r="G30" s="1">
        <v>3</v>
      </c>
      <c r="H30" s="1">
        <v>2</v>
      </c>
      <c r="J30" s="1">
        <v>3</v>
      </c>
      <c r="K30" s="1">
        <v>2</v>
      </c>
      <c r="P30" s="1">
        <v>3</v>
      </c>
      <c r="V30" s="1">
        <v>3</v>
      </c>
      <c r="X30" s="1" t="s">
        <v>167</v>
      </c>
      <c r="Z30" s="1" t="s">
        <v>215</v>
      </c>
      <c r="AA30" s="1" t="s">
        <v>216</v>
      </c>
      <c r="AB30" s="1" t="s">
        <v>217</v>
      </c>
      <c r="AC30" s="4" t="s">
        <v>218</v>
      </c>
      <c r="AD30" s="4" t="str">
        <f>HYPERLINK("https://drive.google.com/file/d/1W0xJlUnP5tsA7KXSU4oFGpTtNimFr9MB/view?usp=drivesdk","Conclave Certificate July 2021")</f>
        <v>Conclave Certificate July 2021</v>
      </c>
      <c r="AE30" s="1" t="s">
        <v>219</v>
      </c>
    </row>
    <row r="31" spans="1:31">
      <c r="A31" s="3">
        <v>44400.189099502313</v>
      </c>
      <c r="B31" s="1">
        <v>4</v>
      </c>
      <c r="C31" s="1">
        <v>3</v>
      </c>
      <c r="D31" s="1">
        <v>3</v>
      </c>
      <c r="E31" s="1">
        <v>3</v>
      </c>
      <c r="F31" s="1">
        <v>2</v>
      </c>
      <c r="G31" s="1">
        <v>3</v>
      </c>
      <c r="H31" s="1">
        <v>2</v>
      </c>
      <c r="I31" s="1">
        <v>2</v>
      </c>
      <c r="J31" s="1">
        <v>2</v>
      </c>
      <c r="K31" s="1">
        <v>3</v>
      </c>
      <c r="M31" s="1">
        <v>3</v>
      </c>
      <c r="N31" s="1">
        <v>3</v>
      </c>
      <c r="Q31" s="1">
        <v>3</v>
      </c>
      <c r="R31" s="1">
        <v>3</v>
      </c>
      <c r="T31" s="1">
        <v>3</v>
      </c>
      <c r="V31" s="1">
        <v>3</v>
      </c>
      <c r="X31" s="1" t="s">
        <v>220</v>
      </c>
      <c r="Y31" s="1" t="s">
        <v>221</v>
      </c>
      <c r="Z31" s="1" t="s">
        <v>222</v>
      </c>
      <c r="AA31" s="1" t="s">
        <v>223</v>
      </c>
      <c r="AB31" s="1" t="s">
        <v>224</v>
      </c>
      <c r="AC31" s="4" t="s">
        <v>225</v>
      </c>
      <c r="AD31" s="4" t="str">
        <f>HYPERLINK("https://drive.google.com/file/d/1WLyvhfplSwk_VqLDp2NP1p11pzFzDLYu/view?usp=drivesdk","Conclave Certificate July 2021")</f>
        <v>Conclave Certificate July 2021</v>
      </c>
      <c r="AE31" s="1" t="s">
        <v>226</v>
      </c>
    </row>
    <row r="32" spans="1:31">
      <c r="A32" s="3">
        <v>44400.199362268519</v>
      </c>
      <c r="B32" s="1">
        <v>5</v>
      </c>
      <c r="C32" s="1">
        <v>3</v>
      </c>
      <c r="D32" s="1">
        <v>3</v>
      </c>
      <c r="F32" s="1">
        <v>3</v>
      </c>
      <c r="G32" s="1">
        <v>3</v>
      </c>
      <c r="H32" s="1">
        <v>3</v>
      </c>
      <c r="I32" s="1">
        <v>3</v>
      </c>
      <c r="J32" s="1">
        <v>3</v>
      </c>
      <c r="K32" s="1">
        <v>3</v>
      </c>
      <c r="L32" s="1">
        <v>3</v>
      </c>
      <c r="M32" s="1">
        <v>3</v>
      </c>
      <c r="N32" s="1">
        <v>3</v>
      </c>
      <c r="O32" s="1">
        <v>3</v>
      </c>
      <c r="P32" s="1">
        <v>3</v>
      </c>
      <c r="Q32" s="1">
        <v>3</v>
      </c>
      <c r="R32" s="1">
        <v>3</v>
      </c>
      <c r="S32" s="1">
        <v>3</v>
      </c>
      <c r="T32" s="1">
        <v>3</v>
      </c>
      <c r="U32" s="1">
        <v>3</v>
      </c>
      <c r="V32" s="1">
        <v>3</v>
      </c>
      <c r="X32" s="1" t="s">
        <v>167</v>
      </c>
      <c r="Y32" s="1" t="s">
        <v>227</v>
      </c>
      <c r="Z32" s="1" t="s">
        <v>228</v>
      </c>
      <c r="AA32" s="1" t="s">
        <v>229</v>
      </c>
      <c r="AB32" s="1" t="s">
        <v>230</v>
      </c>
      <c r="AC32" s="4" t="s">
        <v>231</v>
      </c>
      <c r="AD32" s="4" t="str">
        <f>HYPERLINK("https://drive.google.com/file/d/1k2qMRQjhDIrGFmoxe0cF0vyyHGwJhryt/view?usp=drivesdk","Conclave Certificate July 2021")</f>
        <v>Conclave Certificate July 2021</v>
      </c>
      <c r="AE32" s="1" t="s">
        <v>232</v>
      </c>
    </row>
    <row r="33" spans="1:31">
      <c r="A33" s="3">
        <v>44400.202373252316</v>
      </c>
      <c r="B33" s="1">
        <v>5</v>
      </c>
      <c r="C33" s="1">
        <v>3</v>
      </c>
      <c r="D33" s="1">
        <v>3</v>
      </c>
      <c r="E33" s="1">
        <v>3</v>
      </c>
      <c r="F33" s="1">
        <v>2</v>
      </c>
      <c r="G33" s="1">
        <v>3</v>
      </c>
      <c r="H33" s="1">
        <v>3</v>
      </c>
      <c r="I33" s="1">
        <v>3</v>
      </c>
      <c r="J33" s="1">
        <v>3</v>
      </c>
      <c r="K33" s="1">
        <v>3</v>
      </c>
      <c r="L33" s="1">
        <v>3</v>
      </c>
      <c r="M33" s="1">
        <v>3</v>
      </c>
      <c r="N33" s="1">
        <v>3</v>
      </c>
      <c r="O33" s="1">
        <v>3</v>
      </c>
      <c r="P33" s="1">
        <v>3</v>
      </c>
      <c r="Q33" s="1">
        <v>3</v>
      </c>
      <c r="R33" s="1">
        <v>3</v>
      </c>
      <c r="S33" s="1">
        <v>3</v>
      </c>
      <c r="T33" s="1">
        <v>3</v>
      </c>
      <c r="U33" s="1">
        <v>3</v>
      </c>
      <c r="V33" s="1">
        <v>3</v>
      </c>
      <c r="X33" s="1" t="s">
        <v>233</v>
      </c>
      <c r="Y33" s="1" t="s">
        <v>234</v>
      </c>
      <c r="Z33" s="1" t="s">
        <v>235</v>
      </c>
      <c r="AA33" s="1" t="s">
        <v>236</v>
      </c>
      <c r="AB33" s="1" t="s">
        <v>237</v>
      </c>
      <c r="AC33" s="4" t="s">
        <v>238</v>
      </c>
      <c r="AD33" s="4" t="str">
        <f>HYPERLINK("https://drive.google.com/file/d/1rvwH76OM_6x6u2iJW5LSrSlLsollrE4v/view?usp=drivesdk","Conclave Certificate July 2021")</f>
        <v>Conclave Certificate July 2021</v>
      </c>
      <c r="AE33" s="1" t="s">
        <v>239</v>
      </c>
    </row>
    <row r="34" spans="1:31">
      <c r="A34" s="3">
        <v>44400.205264687502</v>
      </c>
      <c r="B34" s="1">
        <v>4</v>
      </c>
      <c r="C34" s="1">
        <v>3</v>
      </c>
      <c r="D34" s="1">
        <v>4</v>
      </c>
      <c r="E34" s="1">
        <v>3</v>
      </c>
      <c r="F34" s="1">
        <v>4</v>
      </c>
      <c r="G34" s="1">
        <v>3</v>
      </c>
      <c r="H34" s="1">
        <v>2</v>
      </c>
      <c r="I34" s="1">
        <v>3</v>
      </c>
      <c r="J34" s="1">
        <v>3</v>
      </c>
      <c r="K34" s="1">
        <v>3</v>
      </c>
      <c r="L34" s="1">
        <v>3</v>
      </c>
      <c r="M34" s="1">
        <v>4</v>
      </c>
      <c r="N34" s="1">
        <v>3</v>
      </c>
      <c r="O34" s="1">
        <v>3</v>
      </c>
      <c r="P34" s="1">
        <v>4</v>
      </c>
      <c r="Q34" s="1">
        <v>3</v>
      </c>
      <c r="R34" s="1">
        <v>3</v>
      </c>
      <c r="S34" s="1">
        <v>3</v>
      </c>
      <c r="T34" s="1">
        <v>3</v>
      </c>
      <c r="U34" s="1">
        <v>3</v>
      </c>
      <c r="V34" s="1">
        <v>4</v>
      </c>
      <c r="X34" s="1" t="s">
        <v>240</v>
      </c>
      <c r="Y34" s="1" t="s">
        <v>241</v>
      </c>
      <c r="Z34" s="1" t="s">
        <v>242</v>
      </c>
      <c r="AA34" s="1" t="s">
        <v>243</v>
      </c>
      <c r="AB34" s="1" t="s">
        <v>244</v>
      </c>
      <c r="AC34" s="4" t="s">
        <v>245</v>
      </c>
      <c r="AD34" s="4" t="str">
        <f>HYPERLINK("https://drive.google.com/file/d/1bsLVlFEbiWirRxke_2A9XbExD4fSjIEX/view?usp=drivesdk","Conclave Certificate July 2021")</f>
        <v>Conclave Certificate July 2021</v>
      </c>
      <c r="AE34" s="1" t="s">
        <v>246</v>
      </c>
    </row>
    <row r="35" spans="1:31">
      <c r="A35" s="3">
        <v>44400.20798230324</v>
      </c>
      <c r="B35" s="1">
        <v>3</v>
      </c>
      <c r="C35" s="1">
        <v>3</v>
      </c>
      <c r="D35" s="1" t="s">
        <v>37</v>
      </c>
      <c r="E35" s="1" t="s">
        <v>37</v>
      </c>
      <c r="F35" s="1">
        <v>3</v>
      </c>
      <c r="G35" s="1">
        <v>3</v>
      </c>
      <c r="H35" s="1">
        <v>3</v>
      </c>
      <c r="I35" s="1" t="s">
        <v>37</v>
      </c>
      <c r="J35" s="1">
        <v>3</v>
      </c>
      <c r="K35" s="1" t="s">
        <v>37</v>
      </c>
      <c r="L35" s="1" t="s">
        <v>37</v>
      </c>
      <c r="M35" s="1" t="s">
        <v>37</v>
      </c>
      <c r="N35" s="1">
        <v>3</v>
      </c>
      <c r="O35" s="1">
        <v>3</v>
      </c>
      <c r="P35" s="1">
        <v>4</v>
      </c>
      <c r="Q35" s="1">
        <v>5</v>
      </c>
      <c r="R35" s="1">
        <v>4</v>
      </c>
      <c r="S35" s="1">
        <v>3</v>
      </c>
      <c r="T35" s="1">
        <v>3</v>
      </c>
      <c r="U35" s="1" t="s">
        <v>37</v>
      </c>
      <c r="V35" s="1">
        <v>5</v>
      </c>
      <c r="X35" s="1" t="s">
        <v>247</v>
      </c>
      <c r="Y35" s="1" t="s">
        <v>248</v>
      </c>
      <c r="Z35" s="1" t="s">
        <v>249</v>
      </c>
      <c r="AA35" s="1" t="s">
        <v>250</v>
      </c>
      <c r="AB35" s="1" t="s">
        <v>251</v>
      </c>
      <c r="AC35" s="4" t="s">
        <v>252</v>
      </c>
      <c r="AD35" s="4" t="str">
        <f>HYPERLINK("https://drive.google.com/file/d/1nvARRi6su3AmFrsHJ7jy2teleysq7EGm/view?usp=drivesdk","Conclave Certificate July 2021")</f>
        <v>Conclave Certificate July 2021</v>
      </c>
      <c r="AE35" s="1" t="s">
        <v>253</v>
      </c>
    </row>
    <row r="36" spans="1:31">
      <c r="A36" s="3">
        <v>44400.217877280098</v>
      </c>
      <c r="B36" s="1">
        <v>5</v>
      </c>
      <c r="C36" s="1">
        <v>3</v>
      </c>
      <c r="D36" s="1">
        <v>3</v>
      </c>
      <c r="F36" s="1">
        <v>2</v>
      </c>
      <c r="G36" s="1">
        <v>3</v>
      </c>
      <c r="H36" s="1">
        <v>3</v>
      </c>
      <c r="J36" s="1">
        <v>3</v>
      </c>
      <c r="N36" s="1">
        <v>3</v>
      </c>
      <c r="Q36" s="1">
        <v>3</v>
      </c>
      <c r="R36" s="1">
        <v>2</v>
      </c>
      <c r="S36" s="1">
        <v>3</v>
      </c>
      <c r="T36" s="1">
        <v>3</v>
      </c>
      <c r="X36" s="1" t="s">
        <v>254</v>
      </c>
      <c r="Y36" s="1" t="s">
        <v>255</v>
      </c>
      <c r="Z36" s="1" t="s">
        <v>256</v>
      </c>
      <c r="AA36" s="1" t="s">
        <v>257</v>
      </c>
      <c r="AB36" s="1" t="s">
        <v>258</v>
      </c>
      <c r="AC36" s="4" t="s">
        <v>259</v>
      </c>
      <c r="AD36" s="4" t="str">
        <f>HYPERLINK("https://drive.google.com/file/d/1N1veZHzcIQ4GZz6cS8A_l12_gJj4Bs4_/view?usp=drivesdk","Conclave Certificate July 2021")</f>
        <v>Conclave Certificate July 2021</v>
      </c>
      <c r="AE36" s="1" t="s">
        <v>260</v>
      </c>
    </row>
    <row r="37" spans="1:31">
      <c r="A37" s="3">
        <v>44400.218069803246</v>
      </c>
      <c r="B37" s="1">
        <v>3</v>
      </c>
      <c r="C37" s="1">
        <v>5</v>
      </c>
      <c r="D37" s="1">
        <v>5</v>
      </c>
      <c r="E37" s="1" t="s">
        <v>37</v>
      </c>
      <c r="F37" s="1">
        <v>3</v>
      </c>
      <c r="G37" s="1">
        <v>4</v>
      </c>
      <c r="H37" s="1">
        <v>4</v>
      </c>
      <c r="I37" s="1" t="s">
        <v>37</v>
      </c>
      <c r="J37" s="1">
        <v>4</v>
      </c>
      <c r="K37" s="1" t="s">
        <v>37</v>
      </c>
      <c r="L37" s="1">
        <v>5</v>
      </c>
      <c r="M37" s="1">
        <v>5</v>
      </c>
      <c r="N37" s="1">
        <v>5</v>
      </c>
      <c r="O37" s="1">
        <v>4</v>
      </c>
      <c r="P37" s="1">
        <v>5</v>
      </c>
      <c r="Q37" s="1">
        <v>5</v>
      </c>
      <c r="R37" s="1">
        <v>4</v>
      </c>
      <c r="S37" s="1">
        <v>5</v>
      </c>
      <c r="T37" s="1">
        <v>5</v>
      </c>
      <c r="U37" s="1" t="s">
        <v>37</v>
      </c>
      <c r="V37" s="1">
        <v>4</v>
      </c>
      <c r="X37" s="1" t="s">
        <v>261</v>
      </c>
      <c r="Y37" s="1" t="s">
        <v>262</v>
      </c>
      <c r="Z37" s="1" t="s">
        <v>263</v>
      </c>
      <c r="AA37" s="1" t="s">
        <v>264</v>
      </c>
      <c r="AB37" s="1" t="s">
        <v>265</v>
      </c>
      <c r="AC37" s="4" t="s">
        <v>266</v>
      </c>
      <c r="AD37" s="4" t="str">
        <f>HYPERLINK("https://drive.google.com/file/d/16P7u7jEBfhcch1kr_SIQvUq0jjK0vf_Q/view?usp=drivesdk","Conclave Certificate July 2021")</f>
        <v>Conclave Certificate July 2021</v>
      </c>
      <c r="AE37" s="1" t="s">
        <v>267</v>
      </c>
    </row>
    <row r="38" spans="1:31">
      <c r="A38" s="3">
        <v>44400.221719918976</v>
      </c>
      <c r="B38" s="1">
        <v>4</v>
      </c>
      <c r="C38" s="1">
        <v>3</v>
      </c>
      <c r="D38" s="1">
        <v>3</v>
      </c>
      <c r="F38" s="1">
        <v>3</v>
      </c>
      <c r="G38" s="1">
        <v>3</v>
      </c>
      <c r="H38" s="1">
        <v>3</v>
      </c>
      <c r="J38" s="1">
        <v>3</v>
      </c>
      <c r="M38" s="1">
        <v>3</v>
      </c>
      <c r="N38" s="1">
        <v>3</v>
      </c>
      <c r="O38" s="1">
        <v>3</v>
      </c>
      <c r="P38" s="1">
        <v>3</v>
      </c>
      <c r="Q38" s="1">
        <v>3</v>
      </c>
      <c r="R38" s="1">
        <v>3</v>
      </c>
      <c r="S38" s="1">
        <v>3</v>
      </c>
      <c r="T38" s="1">
        <v>3</v>
      </c>
      <c r="U38" s="1">
        <v>3</v>
      </c>
      <c r="V38" s="1">
        <v>3</v>
      </c>
      <c r="X38" s="1" t="s">
        <v>268</v>
      </c>
      <c r="Y38" s="1" t="s">
        <v>269</v>
      </c>
      <c r="Z38" s="1" t="s">
        <v>270</v>
      </c>
      <c r="AA38" s="1" t="s">
        <v>271</v>
      </c>
      <c r="AB38" s="1" t="s">
        <v>272</v>
      </c>
      <c r="AC38" s="4" t="s">
        <v>273</v>
      </c>
      <c r="AD38" s="4" t="str">
        <f>HYPERLINK("https://drive.google.com/file/d/1xwaUNnMuXHpyo4S--AiU6StapMFktOZd/view?usp=drivesdk","Conclave Certificate July 2021")</f>
        <v>Conclave Certificate July 2021</v>
      </c>
      <c r="AE38" s="1" t="s">
        <v>274</v>
      </c>
    </row>
    <row r="39" spans="1:31">
      <c r="A39" s="3">
        <v>44400.231038275466</v>
      </c>
      <c r="B39" s="1">
        <v>5</v>
      </c>
      <c r="C39" s="1">
        <v>4</v>
      </c>
      <c r="D39" s="1">
        <v>4</v>
      </c>
      <c r="E39" s="1">
        <v>3</v>
      </c>
      <c r="F39" s="1">
        <v>4</v>
      </c>
      <c r="G39" s="1">
        <v>4</v>
      </c>
      <c r="H39" s="1">
        <v>4</v>
      </c>
      <c r="I39" s="1">
        <v>4</v>
      </c>
      <c r="J39" s="1">
        <v>4</v>
      </c>
      <c r="K39" s="1">
        <v>4</v>
      </c>
      <c r="L39" s="1">
        <v>4</v>
      </c>
      <c r="M39" s="1">
        <v>4</v>
      </c>
      <c r="N39" s="1">
        <v>4</v>
      </c>
      <c r="O39" s="1">
        <v>4</v>
      </c>
      <c r="P39" s="1">
        <v>4</v>
      </c>
      <c r="Q39" s="1">
        <v>4</v>
      </c>
      <c r="R39" s="1">
        <v>4</v>
      </c>
      <c r="S39" s="1">
        <v>4</v>
      </c>
      <c r="T39" s="1">
        <v>4</v>
      </c>
      <c r="U39" s="1">
        <v>4</v>
      </c>
      <c r="V39" s="1">
        <v>4</v>
      </c>
      <c r="X39" s="1" t="s">
        <v>37</v>
      </c>
      <c r="Y39" s="1" t="s">
        <v>275</v>
      </c>
      <c r="Z39" s="1" t="s">
        <v>276</v>
      </c>
      <c r="AA39" s="1" t="s">
        <v>277</v>
      </c>
      <c r="AB39" s="1" t="s">
        <v>278</v>
      </c>
      <c r="AC39" s="4" t="s">
        <v>279</v>
      </c>
      <c r="AD39" s="4" t="str">
        <f>HYPERLINK("https://drive.google.com/file/d/12WRNR1OY3MvNus-P4j4o6jyGw2VNNX59/view?usp=drivesdk","Conclave Certificate July 2021")</f>
        <v>Conclave Certificate July 2021</v>
      </c>
      <c r="AE39" s="1" t="s">
        <v>280</v>
      </c>
    </row>
    <row r="40" spans="1:31">
      <c r="A40" s="3">
        <v>44400.239876689811</v>
      </c>
      <c r="B40" s="1">
        <v>5</v>
      </c>
      <c r="C40" s="1">
        <v>4</v>
      </c>
      <c r="D40" s="1">
        <v>4</v>
      </c>
      <c r="F40" s="1">
        <v>3</v>
      </c>
      <c r="G40" s="1">
        <v>4</v>
      </c>
      <c r="J40" s="1">
        <v>3</v>
      </c>
      <c r="M40" s="1">
        <v>4</v>
      </c>
      <c r="N40" s="1">
        <v>4</v>
      </c>
      <c r="P40" s="1">
        <v>3</v>
      </c>
      <c r="Q40" s="1">
        <v>4</v>
      </c>
      <c r="R40" s="1">
        <v>4</v>
      </c>
      <c r="T40" s="1">
        <v>4</v>
      </c>
      <c r="X40" s="1" t="s">
        <v>281</v>
      </c>
      <c r="Y40" s="1" t="s">
        <v>282</v>
      </c>
      <c r="Z40" s="1" t="s">
        <v>283</v>
      </c>
      <c r="AA40" s="1" t="s">
        <v>284</v>
      </c>
      <c r="AB40" s="1" t="s">
        <v>285</v>
      </c>
      <c r="AC40" s="4" t="s">
        <v>286</v>
      </c>
      <c r="AD40" s="4" t="str">
        <f>HYPERLINK("https://drive.google.com/file/d/1a1P-36BGpojnRHJYEhtc71GS4USQ29gI/view?usp=drivesdk","Conclave Certificate July 2021")</f>
        <v>Conclave Certificate July 2021</v>
      </c>
      <c r="AE40" s="1" t="s">
        <v>287</v>
      </c>
    </row>
    <row r="41" spans="1:31">
      <c r="A41" s="3">
        <v>44400.24055869213</v>
      </c>
      <c r="B41" s="1">
        <v>5</v>
      </c>
      <c r="C41" s="1">
        <v>5</v>
      </c>
      <c r="D41" s="1">
        <v>5</v>
      </c>
      <c r="E41" s="1" t="s">
        <v>37</v>
      </c>
      <c r="F41" s="1">
        <v>4</v>
      </c>
      <c r="G41" s="1">
        <v>5</v>
      </c>
      <c r="H41" s="1" t="s">
        <v>37</v>
      </c>
      <c r="I41" s="1" t="s">
        <v>37</v>
      </c>
      <c r="J41" s="1" t="s">
        <v>37</v>
      </c>
      <c r="K41" s="1" t="s">
        <v>37</v>
      </c>
      <c r="L41" s="1" t="s">
        <v>37</v>
      </c>
      <c r="M41" s="1">
        <v>5</v>
      </c>
      <c r="N41" s="1">
        <v>5</v>
      </c>
      <c r="O41" s="1" t="s">
        <v>37</v>
      </c>
      <c r="P41" s="1" t="s">
        <v>37</v>
      </c>
      <c r="Q41" s="1">
        <v>5</v>
      </c>
      <c r="R41" s="1">
        <v>5</v>
      </c>
      <c r="S41" s="1">
        <v>5</v>
      </c>
      <c r="T41" s="1">
        <v>5</v>
      </c>
      <c r="U41" s="1" t="s">
        <v>37</v>
      </c>
      <c r="V41" s="1" t="s">
        <v>37</v>
      </c>
      <c r="X41" s="1" t="s">
        <v>288</v>
      </c>
      <c r="Y41" s="1" t="s">
        <v>289</v>
      </c>
      <c r="Z41" s="1" t="s">
        <v>290</v>
      </c>
      <c r="AA41" s="1" t="s">
        <v>291</v>
      </c>
      <c r="AB41" s="1" t="s">
        <v>292</v>
      </c>
      <c r="AC41" s="4" t="s">
        <v>293</v>
      </c>
      <c r="AD41" s="4" t="str">
        <f>HYPERLINK("https://drive.google.com/file/d/1XmZujbuipVmoorX2k-NZ8wAp8yoRcS1S/view?usp=drivesdk","Conclave Certificate July 2021")</f>
        <v>Conclave Certificate July 2021</v>
      </c>
      <c r="AE41" s="1" t="s">
        <v>294</v>
      </c>
    </row>
    <row r="42" spans="1:31">
      <c r="A42" s="3">
        <v>44400.241686053239</v>
      </c>
      <c r="B42" s="1">
        <v>5</v>
      </c>
      <c r="C42" s="1">
        <v>5</v>
      </c>
      <c r="D42" s="1">
        <v>5</v>
      </c>
      <c r="E42" s="1" t="s">
        <v>37</v>
      </c>
      <c r="F42" s="1">
        <v>5</v>
      </c>
      <c r="G42" s="1">
        <v>5</v>
      </c>
      <c r="H42" s="1">
        <v>3</v>
      </c>
      <c r="I42" s="1">
        <v>4</v>
      </c>
      <c r="J42" s="1" t="s">
        <v>37</v>
      </c>
      <c r="K42" s="1" t="s">
        <v>37</v>
      </c>
      <c r="L42" s="1">
        <v>5</v>
      </c>
      <c r="M42" s="1">
        <v>5</v>
      </c>
      <c r="N42" s="1">
        <v>5</v>
      </c>
      <c r="O42" s="1">
        <v>5</v>
      </c>
      <c r="P42" s="1">
        <v>5</v>
      </c>
      <c r="Q42" s="1">
        <v>5</v>
      </c>
      <c r="R42" s="1">
        <v>5</v>
      </c>
      <c r="S42" s="1">
        <v>5</v>
      </c>
      <c r="T42" s="1">
        <v>5</v>
      </c>
      <c r="U42" s="1" t="s">
        <v>37</v>
      </c>
      <c r="V42" s="1">
        <v>5</v>
      </c>
      <c r="X42" s="1" t="s">
        <v>295</v>
      </c>
      <c r="Y42" s="1" t="s">
        <v>296</v>
      </c>
      <c r="Z42" s="1" t="s">
        <v>297</v>
      </c>
      <c r="AA42" s="1" t="s">
        <v>298</v>
      </c>
      <c r="AB42" s="1" t="s">
        <v>299</v>
      </c>
      <c r="AC42" s="4" t="s">
        <v>300</v>
      </c>
      <c r="AD42" s="4" t="str">
        <f>HYPERLINK("https://drive.google.com/file/d/1CTwxFFkJ0nDKS97FKuFc8EcU7s1oW-we/view?usp=drivesdk","Conclave Certificate July 2021")</f>
        <v>Conclave Certificate July 2021</v>
      </c>
      <c r="AE42" s="1" t="s">
        <v>301</v>
      </c>
    </row>
    <row r="43" spans="1:31">
      <c r="A43" s="3">
        <v>44400.242390995365</v>
      </c>
      <c r="B43" s="1">
        <v>4</v>
      </c>
      <c r="C43" s="1">
        <v>4</v>
      </c>
      <c r="D43" s="1">
        <v>4</v>
      </c>
      <c r="F43" s="1">
        <v>4</v>
      </c>
      <c r="G43" s="1">
        <v>4</v>
      </c>
      <c r="H43" s="1">
        <v>1</v>
      </c>
      <c r="M43" s="1">
        <v>3</v>
      </c>
      <c r="T43" s="1">
        <v>4</v>
      </c>
      <c r="U43" s="1">
        <v>4</v>
      </c>
      <c r="V43" s="1">
        <v>4</v>
      </c>
      <c r="X43" s="1" t="s">
        <v>302</v>
      </c>
      <c r="Y43" s="1" t="s">
        <v>303</v>
      </c>
      <c r="Z43" s="1" t="s">
        <v>304</v>
      </c>
      <c r="AA43" s="1" t="s">
        <v>305</v>
      </c>
      <c r="AB43" s="1" t="s">
        <v>306</v>
      </c>
      <c r="AC43" s="4" t="s">
        <v>307</v>
      </c>
      <c r="AD43" s="4" t="str">
        <f>HYPERLINK("https://drive.google.com/file/d/1ZveGPWyu7bm439opIFtgoJ7reiv0HWde/view?usp=drivesdk","Conclave Certificate July 2021")</f>
        <v>Conclave Certificate July 2021</v>
      </c>
      <c r="AE43" s="1" t="s">
        <v>308</v>
      </c>
    </row>
    <row r="44" spans="1:31">
      <c r="A44" s="3">
        <v>44400.252525914351</v>
      </c>
      <c r="B44" s="1">
        <v>4</v>
      </c>
      <c r="C44" s="1">
        <v>2</v>
      </c>
      <c r="D44" s="1">
        <v>2</v>
      </c>
      <c r="E44" s="1" t="s">
        <v>37</v>
      </c>
      <c r="F44" s="1">
        <v>5</v>
      </c>
      <c r="G44" s="1">
        <v>4</v>
      </c>
      <c r="H44" s="1">
        <v>5</v>
      </c>
      <c r="I44" s="1">
        <v>5</v>
      </c>
      <c r="J44" s="1">
        <v>5</v>
      </c>
      <c r="K44" s="1">
        <v>5</v>
      </c>
      <c r="L44" s="1" t="s">
        <v>37</v>
      </c>
      <c r="M44" s="1">
        <v>5</v>
      </c>
      <c r="N44" s="1">
        <v>5</v>
      </c>
      <c r="O44" s="1">
        <v>5</v>
      </c>
      <c r="P44" s="1">
        <v>5</v>
      </c>
      <c r="Q44" s="1">
        <v>5</v>
      </c>
      <c r="R44" s="1">
        <v>5</v>
      </c>
      <c r="S44" s="1" t="s">
        <v>37</v>
      </c>
      <c r="T44" s="1">
        <v>3</v>
      </c>
      <c r="U44" s="1" t="s">
        <v>37</v>
      </c>
      <c r="V44" s="1">
        <v>5</v>
      </c>
      <c r="X44" s="1" t="s">
        <v>309</v>
      </c>
      <c r="Y44" s="1" t="s">
        <v>310</v>
      </c>
      <c r="Z44" s="1" t="s">
        <v>311</v>
      </c>
      <c r="AB44" s="1" t="s">
        <v>312</v>
      </c>
      <c r="AC44" s="4" t="s">
        <v>313</v>
      </c>
      <c r="AD44" s="4" t="str">
        <f>HYPERLINK("https://drive.google.com/file/d/1KYD3Uzl1cjkwQZ9tAIUGApbEslKG2k9z/view?usp=drivesdk","Conclave Certificate July 2021")</f>
        <v>Conclave Certificate July 2021</v>
      </c>
      <c r="AE44" s="1" t="s">
        <v>314</v>
      </c>
    </row>
    <row r="45" spans="1:31">
      <c r="A45" s="3">
        <v>44400.257436238426</v>
      </c>
      <c r="B45" s="1">
        <v>5</v>
      </c>
      <c r="C45" s="1">
        <v>4</v>
      </c>
      <c r="D45" s="1">
        <v>4</v>
      </c>
      <c r="F45" s="1">
        <v>2</v>
      </c>
      <c r="G45" s="1">
        <v>4</v>
      </c>
      <c r="H45" s="1">
        <v>4</v>
      </c>
      <c r="K45" s="1">
        <v>3</v>
      </c>
      <c r="L45" s="1">
        <v>4</v>
      </c>
      <c r="M45" s="1">
        <v>4</v>
      </c>
      <c r="N45" s="1">
        <v>4</v>
      </c>
      <c r="O45" s="1">
        <v>4</v>
      </c>
      <c r="P45" s="1">
        <v>4</v>
      </c>
      <c r="Q45" s="1">
        <v>3</v>
      </c>
      <c r="R45" s="1">
        <v>4</v>
      </c>
      <c r="T45" s="1">
        <v>3</v>
      </c>
      <c r="U45" s="1">
        <v>3</v>
      </c>
      <c r="V45" s="1">
        <v>4</v>
      </c>
      <c r="X45" s="1" t="s">
        <v>130</v>
      </c>
      <c r="Y45" s="1" t="s">
        <v>315</v>
      </c>
      <c r="Z45" s="1" t="s">
        <v>316</v>
      </c>
      <c r="AA45" s="1" t="s">
        <v>317</v>
      </c>
      <c r="AB45" s="1" t="s">
        <v>318</v>
      </c>
      <c r="AC45" s="4" t="s">
        <v>319</v>
      </c>
      <c r="AD45" s="4" t="str">
        <f>HYPERLINK("https://drive.google.com/file/d/1uMhJk4Qpwy6L78bT-Qzuha2bbiSJPUXj/view?usp=drivesdk","Conclave Certificate July 2021")</f>
        <v>Conclave Certificate July 2021</v>
      </c>
      <c r="AE45" s="1" t="s">
        <v>320</v>
      </c>
    </row>
    <row r="46" spans="1:31">
      <c r="A46" s="3">
        <v>44400.25992394676</v>
      </c>
      <c r="B46" s="1">
        <v>5</v>
      </c>
      <c r="C46" s="1">
        <v>3</v>
      </c>
      <c r="D46" s="1">
        <v>4</v>
      </c>
      <c r="E46" s="1">
        <v>4</v>
      </c>
      <c r="F46" s="1">
        <v>4</v>
      </c>
      <c r="G46" s="1">
        <v>4</v>
      </c>
      <c r="H46" s="1">
        <v>3</v>
      </c>
      <c r="I46" s="1">
        <v>4</v>
      </c>
      <c r="J46" s="1">
        <v>4</v>
      </c>
      <c r="K46" s="1">
        <v>4</v>
      </c>
      <c r="L46" s="1">
        <v>3</v>
      </c>
      <c r="M46" s="1">
        <v>4</v>
      </c>
      <c r="N46" s="1">
        <v>4</v>
      </c>
      <c r="O46" s="1">
        <v>4</v>
      </c>
      <c r="P46" s="1">
        <v>4</v>
      </c>
      <c r="Q46" s="1">
        <v>4</v>
      </c>
      <c r="R46" s="1">
        <v>4</v>
      </c>
      <c r="S46" s="1">
        <v>4</v>
      </c>
      <c r="T46" s="1">
        <v>4</v>
      </c>
      <c r="U46" s="1">
        <v>2</v>
      </c>
      <c r="V46" s="1">
        <v>4</v>
      </c>
      <c r="X46" s="1" t="s">
        <v>321</v>
      </c>
      <c r="Y46" s="1" t="s">
        <v>322</v>
      </c>
      <c r="AB46" s="1" t="s">
        <v>323</v>
      </c>
      <c r="AC46" s="4" t="s">
        <v>324</v>
      </c>
      <c r="AD46" s="4" t="str">
        <f>HYPERLINK("https://drive.google.com/file/d/1ODbE_JNtIiPXPuKZzvHvjiUuQxEn3C1T/view?usp=drivesdk","Conclave Certificate July 2021")</f>
        <v>Conclave Certificate July 2021</v>
      </c>
      <c r="AE46" s="1" t="s">
        <v>325</v>
      </c>
    </row>
    <row r="47" spans="1:31">
      <c r="A47" s="3">
        <v>44400.259955127316</v>
      </c>
      <c r="B47" s="1">
        <v>4</v>
      </c>
      <c r="C47" s="1">
        <v>5</v>
      </c>
      <c r="D47" s="1">
        <v>5</v>
      </c>
      <c r="E47" s="1" t="s">
        <v>37</v>
      </c>
      <c r="F47" s="1">
        <v>5</v>
      </c>
      <c r="G47" s="1">
        <v>4</v>
      </c>
      <c r="H47" s="1" t="s">
        <v>37</v>
      </c>
      <c r="I47" s="1" t="s">
        <v>37</v>
      </c>
      <c r="J47" s="1">
        <v>5</v>
      </c>
      <c r="K47" s="1">
        <v>5</v>
      </c>
      <c r="L47" s="1" t="s">
        <v>37</v>
      </c>
      <c r="M47" s="1" t="s">
        <v>37</v>
      </c>
      <c r="N47" s="1">
        <v>5</v>
      </c>
      <c r="O47" s="1">
        <v>5</v>
      </c>
      <c r="P47" s="1">
        <v>5</v>
      </c>
      <c r="Q47" s="1">
        <v>5</v>
      </c>
      <c r="R47" s="1">
        <v>5</v>
      </c>
      <c r="S47" s="1">
        <v>5</v>
      </c>
      <c r="T47" s="1">
        <v>5</v>
      </c>
      <c r="U47" s="1" t="s">
        <v>37</v>
      </c>
      <c r="V47" s="1">
        <v>5</v>
      </c>
      <c r="X47" s="1" t="s">
        <v>326</v>
      </c>
      <c r="Y47" s="1" t="s">
        <v>31</v>
      </c>
      <c r="Z47" s="1" t="s">
        <v>327</v>
      </c>
      <c r="AA47" s="1" t="s">
        <v>328</v>
      </c>
      <c r="AB47" s="1" t="s">
        <v>329</v>
      </c>
      <c r="AC47" s="4" t="s">
        <v>330</v>
      </c>
      <c r="AD47" s="4" t="str">
        <f>HYPERLINK("https://drive.google.com/file/d/1O1YoZN6k614Ml_8ISEigabdWsQxD3CBq/view?usp=drivesdk","Conclave Certificate July 2021")</f>
        <v>Conclave Certificate July 2021</v>
      </c>
      <c r="AE47" s="1" t="s">
        <v>331</v>
      </c>
    </row>
    <row r="48" spans="1:31">
      <c r="A48" s="3">
        <v>44400.260700972227</v>
      </c>
      <c r="B48" s="1">
        <v>5</v>
      </c>
      <c r="C48" s="1">
        <v>5</v>
      </c>
      <c r="D48" s="1">
        <v>5</v>
      </c>
      <c r="E48" s="1">
        <v>5</v>
      </c>
      <c r="F48" s="1">
        <v>5</v>
      </c>
      <c r="G48" s="1">
        <v>5</v>
      </c>
      <c r="H48" s="1">
        <v>4</v>
      </c>
      <c r="I48" s="1">
        <v>4</v>
      </c>
      <c r="J48" s="1">
        <v>4</v>
      </c>
      <c r="K48" s="1">
        <v>4</v>
      </c>
      <c r="L48" s="1" t="s">
        <v>37</v>
      </c>
      <c r="M48" s="1">
        <v>5</v>
      </c>
      <c r="N48" s="1" t="s">
        <v>37</v>
      </c>
      <c r="O48" s="1">
        <v>5</v>
      </c>
      <c r="P48" s="1" t="s">
        <v>37</v>
      </c>
      <c r="Q48" s="1" t="s">
        <v>37</v>
      </c>
      <c r="R48" s="1">
        <v>5</v>
      </c>
      <c r="S48" s="1" t="s">
        <v>37</v>
      </c>
      <c r="T48" s="1">
        <v>4</v>
      </c>
      <c r="U48" s="1">
        <v>5</v>
      </c>
      <c r="V48" s="1">
        <v>5</v>
      </c>
      <c r="X48" s="1" t="s">
        <v>332</v>
      </c>
      <c r="Y48" s="1" t="s">
        <v>333</v>
      </c>
      <c r="Z48" s="1" t="s">
        <v>334</v>
      </c>
      <c r="AA48" s="1" t="s">
        <v>335</v>
      </c>
      <c r="AB48" s="1" t="s">
        <v>336</v>
      </c>
      <c r="AC48" s="4" t="s">
        <v>337</v>
      </c>
      <c r="AD48" s="4" t="str">
        <f>HYPERLINK("https://drive.google.com/file/d/1MnJq68drU-wHt_lYjKFNK7IaH4vE7Eax/view?usp=drivesdk","Conclave Certificate July 2021")</f>
        <v>Conclave Certificate July 2021</v>
      </c>
      <c r="AE48" s="1" t="s">
        <v>338</v>
      </c>
    </row>
    <row r="49" spans="1:31">
      <c r="A49" s="3">
        <v>44400.264516238429</v>
      </c>
      <c r="B49" s="1">
        <v>5</v>
      </c>
      <c r="C49" s="1">
        <v>4</v>
      </c>
      <c r="D49" s="1">
        <v>4</v>
      </c>
      <c r="E49" s="1">
        <v>3</v>
      </c>
      <c r="F49" s="1">
        <v>4</v>
      </c>
      <c r="G49" s="1">
        <v>4</v>
      </c>
      <c r="H49" s="1">
        <v>4</v>
      </c>
      <c r="I49" s="1">
        <v>4</v>
      </c>
      <c r="J49" s="1">
        <v>4</v>
      </c>
      <c r="K49" s="1">
        <v>4</v>
      </c>
      <c r="L49" s="1">
        <v>4</v>
      </c>
      <c r="M49" s="1">
        <v>4</v>
      </c>
      <c r="N49" s="1">
        <v>4</v>
      </c>
      <c r="O49" s="1">
        <v>4</v>
      </c>
      <c r="P49" s="1">
        <v>4</v>
      </c>
      <c r="Q49" s="1">
        <v>4</v>
      </c>
      <c r="R49" s="1">
        <v>4</v>
      </c>
      <c r="S49" s="1">
        <v>4</v>
      </c>
      <c r="T49" s="1">
        <v>4</v>
      </c>
      <c r="U49" s="1">
        <v>4</v>
      </c>
      <c r="V49" s="1">
        <v>4</v>
      </c>
      <c r="X49" s="1" t="s">
        <v>339</v>
      </c>
      <c r="Y49" s="1" t="s">
        <v>340</v>
      </c>
      <c r="Z49" s="1" t="s">
        <v>341</v>
      </c>
      <c r="AA49" s="1" t="s">
        <v>342</v>
      </c>
      <c r="AB49" s="1" t="s">
        <v>343</v>
      </c>
      <c r="AC49" s="4" t="s">
        <v>344</v>
      </c>
      <c r="AD49" s="4" t="str">
        <f>HYPERLINK("https://drive.google.com/file/d/1nE0CpKMvSrgMIr_a4u3wfiPusvlFtySO/view?usp=drivesdk","Conclave Certificate July 2021")</f>
        <v>Conclave Certificate July 2021</v>
      </c>
      <c r="AE49" s="1" t="s">
        <v>345</v>
      </c>
    </row>
    <row r="50" spans="1:31">
      <c r="A50" s="3">
        <v>44400.268749016206</v>
      </c>
      <c r="B50" s="1">
        <v>4</v>
      </c>
      <c r="C50" s="1">
        <v>4</v>
      </c>
      <c r="D50" s="1">
        <v>4</v>
      </c>
      <c r="E50" s="1">
        <v>3</v>
      </c>
      <c r="F50" s="1">
        <v>4</v>
      </c>
      <c r="G50" s="1">
        <v>5</v>
      </c>
      <c r="H50" s="1">
        <v>2</v>
      </c>
      <c r="I50" s="1">
        <v>5</v>
      </c>
      <c r="K50" s="1">
        <v>3</v>
      </c>
      <c r="M50" s="1">
        <v>4</v>
      </c>
      <c r="P50" s="1">
        <v>5</v>
      </c>
      <c r="Q50" s="1">
        <v>5</v>
      </c>
      <c r="R50" s="1">
        <v>4</v>
      </c>
      <c r="S50" s="1">
        <v>4</v>
      </c>
      <c r="T50" s="1">
        <v>5</v>
      </c>
      <c r="X50" s="1" t="s">
        <v>346</v>
      </c>
      <c r="Y50" s="1" t="s">
        <v>347</v>
      </c>
      <c r="Z50" s="1" t="s">
        <v>348</v>
      </c>
      <c r="AA50" s="1" t="s">
        <v>349</v>
      </c>
      <c r="AB50" s="1" t="s">
        <v>350</v>
      </c>
      <c r="AC50" s="4" t="s">
        <v>351</v>
      </c>
      <c r="AD50" s="4" t="str">
        <f>HYPERLINK("https://drive.google.com/file/d/15L7tLnNJodGWZ8KOt9fOMFuuORNbN42N/view?usp=drivesdk","Conclave Certificate July 2021")</f>
        <v>Conclave Certificate July 2021</v>
      </c>
      <c r="AE50" s="1" t="s">
        <v>352</v>
      </c>
    </row>
    <row r="51" spans="1:31">
      <c r="A51" s="3">
        <v>44400.27373612269</v>
      </c>
      <c r="B51" s="1">
        <v>4</v>
      </c>
      <c r="C51" s="1">
        <v>5</v>
      </c>
      <c r="D51" s="1" t="s">
        <v>37</v>
      </c>
      <c r="E51" s="1" t="s">
        <v>37</v>
      </c>
      <c r="F51" s="1">
        <v>3</v>
      </c>
      <c r="G51" s="1">
        <v>4</v>
      </c>
      <c r="H51" s="1">
        <v>5</v>
      </c>
      <c r="I51" s="1" t="s">
        <v>37</v>
      </c>
      <c r="J51" s="1" t="s">
        <v>37</v>
      </c>
      <c r="K51" s="1" t="s">
        <v>37</v>
      </c>
      <c r="L51" s="1" t="s">
        <v>37</v>
      </c>
      <c r="M51" s="1" t="s">
        <v>37</v>
      </c>
      <c r="N51" s="1">
        <v>4</v>
      </c>
      <c r="O51" s="1" t="s">
        <v>37</v>
      </c>
      <c r="P51" s="1" t="s">
        <v>37</v>
      </c>
      <c r="Q51" s="1" t="s">
        <v>37</v>
      </c>
      <c r="R51" s="1">
        <v>4</v>
      </c>
      <c r="S51" s="1" t="s">
        <v>37</v>
      </c>
      <c r="T51" s="1">
        <v>5</v>
      </c>
      <c r="U51" s="1" t="s">
        <v>37</v>
      </c>
      <c r="V51" s="1">
        <v>4</v>
      </c>
      <c r="X51" s="1" t="s">
        <v>353</v>
      </c>
      <c r="Y51" s="1" t="s">
        <v>354</v>
      </c>
      <c r="Z51" s="1" t="s">
        <v>355</v>
      </c>
      <c r="AA51" s="1" t="s">
        <v>356</v>
      </c>
      <c r="AB51" s="1" t="s">
        <v>357</v>
      </c>
      <c r="AC51" s="4" t="s">
        <v>358</v>
      </c>
      <c r="AD51" s="4" t="str">
        <f>HYPERLINK("https://drive.google.com/file/d/1POHQ4RfBW5tg9iY1qkYgVLoO9Y3wyoe2/view?usp=drivesdk","Conclave Certificate July 2021")</f>
        <v>Conclave Certificate July 2021</v>
      </c>
      <c r="AE51" s="1" t="s">
        <v>359</v>
      </c>
    </row>
    <row r="52" spans="1:31">
      <c r="A52" s="3">
        <v>44400.284761111106</v>
      </c>
      <c r="B52" s="1">
        <v>5</v>
      </c>
      <c r="D52" s="1">
        <v>4</v>
      </c>
      <c r="F52" s="1">
        <v>4</v>
      </c>
      <c r="G52" s="1">
        <v>3</v>
      </c>
      <c r="H52" s="1">
        <v>3</v>
      </c>
      <c r="K52" s="1">
        <v>4</v>
      </c>
      <c r="N52" s="1">
        <v>4</v>
      </c>
      <c r="P52" s="1">
        <v>4</v>
      </c>
      <c r="S52" s="1">
        <v>3</v>
      </c>
      <c r="T52" s="1">
        <v>3</v>
      </c>
      <c r="V52" s="1">
        <v>4</v>
      </c>
      <c r="X52" s="1" t="s">
        <v>360</v>
      </c>
      <c r="Y52" s="1" t="s">
        <v>361</v>
      </c>
      <c r="Z52" s="1" t="s">
        <v>362</v>
      </c>
      <c r="AA52" s="1" t="s">
        <v>363</v>
      </c>
      <c r="AB52" s="1" t="s">
        <v>364</v>
      </c>
      <c r="AC52" s="4" t="s">
        <v>365</v>
      </c>
      <c r="AD52" s="4" t="str">
        <f>HYPERLINK("https://drive.google.com/file/d/1nJz8VV4i4ojyg1ax-a8I-ZJvfIpgxL8b/view?usp=drivesdk","Conclave Certificate July 2021")</f>
        <v>Conclave Certificate July 2021</v>
      </c>
      <c r="AE52" s="1" t="s">
        <v>366</v>
      </c>
    </row>
    <row r="53" spans="1:31">
      <c r="A53" s="3">
        <v>44400.28946550926</v>
      </c>
      <c r="B53" s="1">
        <v>5</v>
      </c>
      <c r="C53" s="1">
        <v>5</v>
      </c>
      <c r="D53" s="1">
        <v>5</v>
      </c>
      <c r="E53" s="1">
        <v>5</v>
      </c>
      <c r="F53" s="1">
        <v>5</v>
      </c>
      <c r="G53" s="1">
        <v>5</v>
      </c>
      <c r="H53" s="1">
        <v>5</v>
      </c>
      <c r="I53" s="1">
        <v>5</v>
      </c>
      <c r="J53" s="1">
        <v>5</v>
      </c>
      <c r="K53" s="1">
        <v>5</v>
      </c>
      <c r="L53" s="1">
        <v>5</v>
      </c>
      <c r="M53" s="1">
        <v>5</v>
      </c>
      <c r="N53" s="1">
        <v>5</v>
      </c>
      <c r="O53" s="1">
        <v>5</v>
      </c>
      <c r="P53" s="1">
        <v>5</v>
      </c>
      <c r="Q53" s="1">
        <v>5</v>
      </c>
      <c r="R53" s="1">
        <v>5</v>
      </c>
      <c r="S53" s="1">
        <v>5</v>
      </c>
      <c r="T53" s="1">
        <v>5</v>
      </c>
      <c r="U53" s="1">
        <v>5</v>
      </c>
      <c r="V53" s="1">
        <v>5</v>
      </c>
      <c r="X53" s="1">
        <v>5</v>
      </c>
      <c r="Y53" s="1" t="s">
        <v>367</v>
      </c>
      <c r="Z53" s="1" t="s">
        <v>368</v>
      </c>
      <c r="AA53" s="1" t="s">
        <v>369</v>
      </c>
      <c r="AB53" s="1" t="s">
        <v>370</v>
      </c>
      <c r="AC53" s="4" t="s">
        <v>371</v>
      </c>
      <c r="AD53" s="4" t="str">
        <f>HYPERLINK("https://drive.google.com/file/d/1cQwKQAQeulWL7RkS_FjElHkSGeQf4tgE/view?usp=drivesdk","Conclave Certificate July 2021")</f>
        <v>Conclave Certificate July 2021</v>
      </c>
      <c r="AE53" s="1" t="s">
        <v>372</v>
      </c>
    </row>
    <row r="54" spans="1:31">
      <c r="A54" s="3">
        <v>44400.292409675923</v>
      </c>
      <c r="C54" s="1">
        <v>5</v>
      </c>
      <c r="D54" s="1">
        <v>5</v>
      </c>
      <c r="E54" s="1" t="s">
        <v>37</v>
      </c>
      <c r="F54" s="1">
        <v>5</v>
      </c>
      <c r="G54" s="1">
        <v>5</v>
      </c>
      <c r="H54" s="1">
        <v>4</v>
      </c>
      <c r="I54" s="1">
        <v>5</v>
      </c>
      <c r="J54" s="1">
        <v>4</v>
      </c>
      <c r="K54" s="1" t="s">
        <v>37</v>
      </c>
      <c r="L54" s="1">
        <v>5</v>
      </c>
      <c r="M54" s="1">
        <v>5</v>
      </c>
      <c r="N54" s="1">
        <v>5</v>
      </c>
      <c r="O54" s="1">
        <v>5</v>
      </c>
      <c r="P54" s="1">
        <v>5</v>
      </c>
      <c r="Q54" s="1">
        <v>5</v>
      </c>
      <c r="R54" s="1">
        <v>5</v>
      </c>
      <c r="S54" s="1">
        <v>5</v>
      </c>
      <c r="T54" s="1">
        <v>5</v>
      </c>
      <c r="U54" s="1">
        <v>5</v>
      </c>
      <c r="V54" s="1">
        <v>5</v>
      </c>
      <c r="X54" s="1" t="s">
        <v>373</v>
      </c>
      <c r="Y54" s="1" t="s">
        <v>374</v>
      </c>
      <c r="Z54" s="1" t="s">
        <v>375</v>
      </c>
      <c r="AA54" s="1" t="s">
        <v>376</v>
      </c>
      <c r="AB54" s="1" t="s">
        <v>377</v>
      </c>
      <c r="AC54" s="4" t="s">
        <v>378</v>
      </c>
      <c r="AD54" s="4" t="str">
        <f>HYPERLINK("https://drive.google.com/file/d/1M_cfKaJmaVqDwaAMPLN3p8illkaCDBjf/view?usp=drivesdk","Conclave Certificate July 2021")</f>
        <v>Conclave Certificate July 2021</v>
      </c>
      <c r="AE54" s="1" t="s">
        <v>379</v>
      </c>
    </row>
    <row r="55" spans="1:31">
      <c r="A55" s="3">
        <v>44400.29444258102</v>
      </c>
      <c r="B55" s="1">
        <v>5</v>
      </c>
      <c r="C55" s="1">
        <v>3</v>
      </c>
      <c r="D55" s="1">
        <v>3</v>
      </c>
      <c r="F55" s="1">
        <v>3</v>
      </c>
      <c r="G55" s="1">
        <v>3</v>
      </c>
      <c r="H55" s="1">
        <v>2</v>
      </c>
      <c r="J55" s="1">
        <v>3</v>
      </c>
      <c r="K55" s="1">
        <v>3</v>
      </c>
      <c r="N55" s="1">
        <v>3</v>
      </c>
      <c r="O55" s="1">
        <v>3</v>
      </c>
      <c r="P55" s="1">
        <v>3</v>
      </c>
      <c r="Q55" s="1">
        <v>3</v>
      </c>
      <c r="R55" s="1">
        <v>3</v>
      </c>
      <c r="S55" s="1">
        <v>3</v>
      </c>
      <c r="T55" s="1">
        <v>3</v>
      </c>
      <c r="V55" s="1">
        <v>3</v>
      </c>
      <c r="X55" s="1" t="s">
        <v>380</v>
      </c>
      <c r="Y55" s="1" t="s">
        <v>381</v>
      </c>
      <c r="Z55" s="1" t="s">
        <v>382</v>
      </c>
      <c r="AA55" s="1" t="s">
        <v>383</v>
      </c>
      <c r="AB55" s="1" t="s">
        <v>384</v>
      </c>
      <c r="AC55" s="4" t="s">
        <v>385</v>
      </c>
      <c r="AD55" s="4" t="str">
        <f>HYPERLINK("https://drive.google.com/file/d/1mo09yeKrEku4uYgFsrvelghDUVg8NT21/view?usp=drivesdk","Conclave Certificate July 2021")</f>
        <v>Conclave Certificate July 2021</v>
      </c>
      <c r="AE55" s="1" t="s">
        <v>386</v>
      </c>
    </row>
    <row r="56" spans="1:31">
      <c r="A56" s="3">
        <v>44400.294471782407</v>
      </c>
      <c r="B56" s="1">
        <v>5</v>
      </c>
      <c r="C56" s="1">
        <v>3</v>
      </c>
      <c r="D56" s="1">
        <v>3</v>
      </c>
      <c r="F56" s="1">
        <v>2</v>
      </c>
      <c r="G56" s="1">
        <v>3</v>
      </c>
      <c r="H56" s="1">
        <v>3</v>
      </c>
      <c r="I56" s="1">
        <v>3</v>
      </c>
      <c r="J56" s="1">
        <v>2</v>
      </c>
      <c r="K56" s="1">
        <v>3</v>
      </c>
      <c r="L56" s="1">
        <v>3</v>
      </c>
      <c r="M56" s="1">
        <v>3</v>
      </c>
      <c r="N56" s="1">
        <v>3</v>
      </c>
      <c r="O56" s="1">
        <v>3</v>
      </c>
      <c r="P56" s="1">
        <v>3</v>
      </c>
      <c r="S56" s="1">
        <v>3</v>
      </c>
      <c r="T56" s="1">
        <v>3</v>
      </c>
      <c r="U56" s="1">
        <v>3</v>
      </c>
      <c r="V56" s="1">
        <v>3</v>
      </c>
      <c r="X56" s="1" t="s">
        <v>387</v>
      </c>
      <c r="Y56" s="1" t="s">
        <v>388</v>
      </c>
      <c r="Z56" s="1" t="s">
        <v>389</v>
      </c>
      <c r="AA56" s="1" t="s">
        <v>390</v>
      </c>
      <c r="AB56" s="1" t="s">
        <v>391</v>
      </c>
      <c r="AC56" s="4" t="s">
        <v>392</v>
      </c>
      <c r="AD56" s="4" t="str">
        <f>HYPERLINK("https://drive.google.com/file/d/19qOWMaNyHsKdyk7PggjLZlHsr6bR2XEx/view?usp=drivesdk","Conclave Certificate July 2021")</f>
        <v>Conclave Certificate July 2021</v>
      </c>
      <c r="AE56" s="1" t="s">
        <v>393</v>
      </c>
    </row>
    <row r="57" spans="1:31">
      <c r="A57" s="3">
        <v>44400.294888784723</v>
      </c>
      <c r="B57" s="1">
        <v>2</v>
      </c>
      <c r="C57" s="1">
        <v>3</v>
      </c>
      <c r="D57" s="1">
        <v>2</v>
      </c>
      <c r="F57" s="1">
        <v>2</v>
      </c>
      <c r="H57" s="1">
        <v>1</v>
      </c>
      <c r="R57" s="1">
        <v>1</v>
      </c>
      <c r="X57" s="1" t="s">
        <v>394</v>
      </c>
      <c r="Y57" s="1" t="s">
        <v>395</v>
      </c>
      <c r="Z57" s="1" t="s">
        <v>396</v>
      </c>
      <c r="AA57" s="1" t="s">
        <v>397</v>
      </c>
      <c r="AB57" s="1" t="s">
        <v>398</v>
      </c>
      <c r="AC57" s="4" t="s">
        <v>399</v>
      </c>
      <c r="AD57" s="4" t="str">
        <f>HYPERLINK("https://drive.google.com/file/d/1BapJmIjp-0eIWnk1WTiqWYsEy9BFaJJx/view?usp=drivesdk","Conclave Certificate July 2021")</f>
        <v>Conclave Certificate July 2021</v>
      </c>
      <c r="AE57" s="1" t="s">
        <v>400</v>
      </c>
    </row>
    <row r="58" spans="1:31">
      <c r="A58" s="3">
        <v>44400.295419363421</v>
      </c>
      <c r="B58" s="1">
        <v>5</v>
      </c>
      <c r="C58" s="1">
        <v>3</v>
      </c>
      <c r="D58" s="1">
        <v>3</v>
      </c>
      <c r="E58" s="1">
        <v>3</v>
      </c>
      <c r="F58" s="1">
        <v>3</v>
      </c>
      <c r="G58" s="1">
        <v>3</v>
      </c>
      <c r="H58" s="1">
        <v>3</v>
      </c>
      <c r="I58" s="1">
        <v>3</v>
      </c>
      <c r="J58" s="1">
        <v>2</v>
      </c>
      <c r="K58" s="1">
        <v>2</v>
      </c>
      <c r="L58" s="1">
        <v>3</v>
      </c>
      <c r="M58" s="1">
        <v>3</v>
      </c>
      <c r="N58" s="1">
        <v>3</v>
      </c>
      <c r="O58" s="1">
        <v>3</v>
      </c>
      <c r="P58" s="1">
        <v>3</v>
      </c>
      <c r="Q58" s="1">
        <v>3</v>
      </c>
      <c r="R58" s="1">
        <v>2</v>
      </c>
      <c r="S58" s="1">
        <v>3</v>
      </c>
      <c r="T58" s="1">
        <v>3</v>
      </c>
      <c r="U58" s="1">
        <v>2</v>
      </c>
      <c r="V58" s="1">
        <v>3</v>
      </c>
      <c r="X58" s="1" t="s">
        <v>401</v>
      </c>
      <c r="Z58" s="1" t="s">
        <v>402</v>
      </c>
      <c r="AA58" s="1" t="s">
        <v>403</v>
      </c>
      <c r="AB58" s="1" t="s">
        <v>404</v>
      </c>
      <c r="AC58" s="4" t="s">
        <v>405</v>
      </c>
      <c r="AD58" s="4" t="str">
        <f>HYPERLINK("https://drive.google.com/file/d/1FQjrELomSP7ln2ednuLEXN8YUs2xDz6F/view?usp=drivesdk","Conclave Certificate July 2021")</f>
        <v>Conclave Certificate July 2021</v>
      </c>
      <c r="AE58" s="1" t="s">
        <v>406</v>
      </c>
    </row>
    <row r="59" spans="1:31">
      <c r="A59" s="3">
        <v>44400.295536087964</v>
      </c>
      <c r="B59" s="1">
        <v>4</v>
      </c>
      <c r="C59" s="1">
        <v>4</v>
      </c>
      <c r="D59" s="1">
        <v>4</v>
      </c>
      <c r="E59" s="1">
        <v>4</v>
      </c>
      <c r="F59" s="1">
        <v>4</v>
      </c>
      <c r="G59" s="1">
        <v>4</v>
      </c>
      <c r="H59" s="1">
        <v>4</v>
      </c>
      <c r="I59" s="1">
        <v>4</v>
      </c>
      <c r="J59" s="1">
        <v>4</v>
      </c>
      <c r="K59" s="1">
        <v>4</v>
      </c>
      <c r="L59" s="1">
        <v>4</v>
      </c>
      <c r="M59" s="1">
        <v>4</v>
      </c>
      <c r="N59" s="1">
        <v>4</v>
      </c>
      <c r="O59" s="1">
        <v>4</v>
      </c>
      <c r="P59" s="1">
        <v>4</v>
      </c>
      <c r="Q59" s="1">
        <v>4</v>
      </c>
      <c r="R59" s="1">
        <v>4</v>
      </c>
      <c r="S59" s="1">
        <v>4</v>
      </c>
      <c r="T59" s="1">
        <v>4</v>
      </c>
      <c r="U59" s="1">
        <v>4</v>
      </c>
      <c r="V59" s="1">
        <v>4</v>
      </c>
      <c r="X59" s="1" t="s">
        <v>407</v>
      </c>
      <c r="Y59" s="1" t="s">
        <v>408</v>
      </c>
      <c r="Z59" s="1" t="s">
        <v>409</v>
      </c>
      <c r="AA59" s="1" t="s">
        <v>410</v>
      </c>
      <c r="AB59" s="1" t="s">
        <v>411</v>
      </c>
      <c r="AC59" s="4" t="s">
        <v>412</v>
      </c>
      <c r="AD59" s="4" t="str">
        <f>HYPERLINK("https://drive.google.com/file/d/1KTHiJjelPXyJxwpiGuF1mzFyN2dECqgq/view?usp=drivesdk","Conclave Certificate July 2021")</f>
        <v>Conclave Certificate July 2021</v>
      </c>
      <c r="AE59" s="1" t="s">
        <v>413</v>
      </c>
    </row>
    <row r="60" spans="1:31">
      <c r="A60" s="3">
        <v>44400.298794212962</v>
      </c>
      <c r="B60" s="1">
        <v>1</v>
      </c>
      <c r="C60" s="1">
        <v>5</v>
      </c>
      <c r="D60" s="1">
        <v>3</v>
      </c>
      <c r="E60" s="1" t="s">
        <v>37</v>
      </c>
      <c r="F60" s="1">
        <v>3</v>
      </c>
      <c r="G60" s="1">
        <v>1</v>
      </c>
      <c r="H60" s="1">
        <v>1</v>
      </c>
      <c r="I60" s="1" t="s">
        <v>37</v>
      </c>
      <c r="J60" s="1" t="s">
        <v>37</v>
      </c>
      <c r="K60" s="1" t="s">
        <v>37</v>
      </c>
      <c r="L60" s="1">
        <v>5</v>
      </c>
      <c r="M60" s="1">
        <v>2</v>
      </c>
      <c r="N60" s="1">
        <v>1</v>
      </c>
      <c r="O60" s="1">
        <v>3</v>
      </c>
      <c r="P60" s="1" t="s">
        <v>37</v>
      </c>
      <c r="R60" s="1">
        <v>1</v>
      </c>
      <c r="S60" s="1">
        <v>2</v>
      </c>
      <c r="T60" s="1">
        <v>2</v>
      </c>
      <c r="U60" s="1" t="s">
        <v>37</v>
      </c>
      <c r="V60" s="1">
        <v>3</v>
      </c>
      <c r="X60" s="1" t="s">
        <v>414</v>
      </c>
      <c r="Y60" s="1" t="s">
        <v>415</v>
      </c>
      <c r="Z60" s="1" t="s">
        <v>416</v>
      </c>
      <c r="AA60" s="1" t="s">
        <v>417</v>
      </c>
      <c r="AB60" s="1" t="s">
        <v>418</v>
      </c>
      <c r="AC60" s="4" t="s">
        <v>419</v>
      </c>
      <c r="AD60" s="4" t="str">
        <f>HYPERLINK("https://drive.google.com/file/d/1pf5GzLjoFhNnEkzwbok-GDCdePYoyC-o/view?usp=drivesdk","Conclave Certificate July 2021")</f>
        <v>Conclave Certificate July 2021</v>
      </c>
      <c r="AE60" s="1" t="s">
        <v>420</v>
      </c>
    </row>
    <row r="61" spans="1:31">
      <c r="A61" s="3">
        <v>44400.299608969908</v>
      </c>
      <c r="B61" s="1">
        <v>2</v>
      </c>
      <c r="C61" s="1">
        <v>2</v>
      </c>
      <c r="D61" s="1">
        <v>2</v>
      </c>
      <c r="F61" s="1">
        <v>3</v>
      </c>
      <c r="G61" s="1">
        <v>2</v>
      </c>
      <c r="H61" s="1">
        <v>1</v>
      </c>
      <c r="I61" s="1">
        <v>2</v>
      </c>
      <c r="J61" s="1">
        <v>2</v>
      </c>
      <c r="K61" s="1">
        <v>4</v>
      </c>
      <c r="M61" s="1">
        <v>1</v>
      </c>
      <c r="N61" s="1">
        <v>1</v>
      </c>
      <c r="O61" s="1">
        <v>1</v>
      </c>
      <c r="P61" s="1">
        <v>3</v>
      </c>
      <c r="Q61" s="1">
        <v>2</v>
      </c>
      <c r="R61" s="1">
        <v>2</v>
      </c>
      <c r="S61" s="1">
        <v>3</v>
      </c>
      <c r="T61" s="1">
        <v>2</v>
      </c>
      <c r="U61" s="1">
        <v>3</v>
      </c>
      <c r="V61" s="1">
        <v>2</v>
      </c>
      <c r="X61" s="1" t="s">
        <v>421</v>
      </c>
      <c r="Y61" s="1" t="s">
        <v>422</v>
      </c>
      <c r="AB61" s="1" t="s">
        <v>423</v>
      </c>
      <c r="AC61" s="4" t="s">
        <v>424</v>
      </c>
      <c r="AD61" s="4" t="str">
        <f>HYPERLINK("https://drive.google.com/file/d/1vXl1H08q-mMoFDnv482KcWvZItp6v9PI/view?usp=drivesdk","Conclave Certificate July 2021")</f>
        <v>Conclave Certificate July 2021</v>
      </c>
      <c r="AE61" s="1" t="s">
        <v>425</v>
      </c>
    </row>
    <row r="62" spans="1:31">
      <c r="A62" s="3">
        <v>44400.302297905087</v>
      </c>
      <c r="B62" s="1">
        <v>5</v>
      </c>
      <c r="C62" s="1">
        <v>5</v>
      </c>
      <c r="D62" s="1">
        <v>5</v>
      </c>
      <c r="E62" s="1" t="s">
        <v>37</v>
      </c>
      <c r="F62" s="1">
        <v>5</v>
      </c>
      <c r="G62" s="1">
        <v>5</v>
      </c>
      <c r="H62" s="1">
        <v>4</v>
      </c>
      <c r="I62" s="1">
        <v>5</v>
      </c>
      <c r="J62" s="1">
        <v>5</v>
      </c>
      <c r="K62" s="1" t="s">
        <v>37</v>
      </c>
      <c r="L62" s="1">
        <v>5</v>
      </c>
      <c r="M62" s="1">
        <v>5</v>
      </c>
      <c r="N62" s="1">
        <v>5</v>
      </c>
      <c r="O62" s="1">
        <v>5</v>
      </c>
      <c r="P62" s="1">
        <v>5</v>
      </c>
      <c r="Q62" s="1">
        <v>5</v>
      </c>
      <c r="R62" s="1">
        <v>5</v>
      </c>
      <c r="S62" s="1">
        <v>5</v>
      </c>
      <c r="T62" s="1">
        <v>5</v>
      </c>
      <c r="U62" s="1">
        <v>5</v>
      </c>
      <c r="V62" s="1">
        <v>5</v>
      </c>
      <c r="X62" s="1" t="s">
        <v>426</v>
      </c>
      <c r="Y62" s="1" t="s">
        <v>427</v>
      </c>
      <c r="Z62" s="1" t="s">
        <v>375</v>
      </c>
      <c r="AA62" s="1" t="s">
        <v>376</v>
      </c>
      <c r="AB62" s="1" t="s">
        <v>428</v>
      </c>
      <c r="AC62" s="4" t="s">
        <v>429</v>
      </c>
      <c r="AD62" s="4" t="str">
        <f>HYPERLINK("https://drive.google.com/file/d/1SCfJlRnDtMNDHjfzTkIZSyD1Dpkw1YM_/view?usp=drivesdk","Conclave Certificate July 2021")</f>
        <v>Conclave Certificate July 2021</v>
      </c>
      <c r="AE62" s="1" t="s">
        <v>430</v>
      </c>
    </row>
    <row r="63" spans="1:31">
      <c r="A63" s="3">
        <v>44400.30249775463</v>
      </c>
      <c r="B63" s="1">
        <v>4</v>
      </c>
      <c r="C63" s="1">
        <v>2</v>
      </c>
      <c r="D63" s="1">
        <v>3</v>
      </c>
      <c r="E63" s="1">
        <v>3</v>
      </c>
      <c r="F63" s="1">
        <v>4</v>
      </c>
      <c r="G63" s="1">
        <v>3</v>
      </c>
      <c r="H63" s="1">
        <v>3</v>
      </c>
      <c r="I63" s="1">
        <v>3</v>
      </c>
      <c r="J63" s="1">
        <v>4</v>
      </c>
      <c r="K63" s="1">
        <v>4</v>
      </c>
      <c r="M63" s="1">
        <v>3</v>
      </c>
      <c r="N63" s="1">
        <v>3</v>
      </c>
      <c r="O63" s="1">
        <v>3</v>
      </c>
      <c r="P63" s="1">
        <v>4</v>
      </c>
      <c r="Q63" s="1">
        <v>3</v>
      </c>
      <c r="R63" s="1">
        <v>3</v>
      </c>
      <c r="S63" s="1">
        <v>3</v>
      </c>
      <c r="T63" s="1">
        <v>3</v>
      </c>
      <c r="U63" s="1">
        <v>3</v>
      </c>
      <c r="V63" s="1">
        <v>3</v>
      </c>
      <c r="X63" s="1" t="s">
        <v>431</v>
      </c>
      <c r="Y63" s="1" t="s">
        <v>432</v>
      </c>
      <c r="Z63" s="1" t="s">
        <v>433</v>
      </c>
      <c r="AA63" s="1" t="s">
        <v>434</v>
      </c>
      <c r="AB63" s="1" t="s">
        <v>435</v>
      </c>
      <c r="AC63" s="4" t="s">
        <v>436</v>
      </c>
      <c r="AD63" s="4" t="str">
        <f>HYPERLINK("https://drive.google.com/file/d/1xwRlzRngeU-DrLkqtbtTY1TDC5cgTzVk/view?usp=drivesdk","Conclave Certificate July 2021")</f>
        <v>Conclave Certificate July 2021</v>
      </c>
      <c r="AE63" s="1" t="s">
        <v>437</v>
      </c>
    </row>
    <row r="64" spans="1:31">
      <c r="A64" s="3">
        <v>44400.30321356481</v>
      </c>
      <c r="B64" s="1">
        <v>5</v>
      </c>
      <c r="C64" s="1">
        <v>3</v>
      </c>
      <c r="D64" s="1">
        <v>4</v>
      </c>
      <c r="E64" s="1">
        <v>4</v>
      </c>
      <c r="F64" s="1">
        <v>4</v>
      </c>
      <c r="G64" s="1">
        <v>4</v>
      </c>
      <c r="H64" s="1">
        <v>4</v>
      </c>
      <c r="I64" s="1">
        <v>4</v>
      </c>
      <c r="J64" s="1">
        <v>4</v>
      </c>
      <c r="K64" s="1">
        <v>4</v>
      </c>
      <c r="L64" s="1">
        <v>5</v>
      </c>
      <c r="M64" s="1" t="s">
        <v>37</v>
      </c>
      <c r="N64" s="1" t="s">
        <v>37</v>
      </c>
      <c r="O64" s="1" t="s">
        <v>37</v>
      </c>
      <c r="P64" s="1">
        <v>5</v>
      </c>
      <c r="Q64" s="1" t="s">
        <v>37</v>
      </c>
      <c r="R64" s="1">
        <v>5</v>
      </c>
      <c r="S64" s="1">
        <v>5</v>
      </c>
      <c r="T64" s="1" t="s">
        <v>37</v>
      </c>
      <c r="U64" s="1" t="s">
        <v>37</v>
      </c>
      <c r="V64" s="1">
        <v>5</v>
      </c>
      <c r="X64" s="1" t="s">
        <v>438</v>
      </c>
      <c r="Y64" s="1" t="s">
        <v>439</v>
      </c>
      <c r="Z64" s="1" t="s">
        <v>440</v>
      </c>
      <c r="AA64" s="1" t="s">
        <v>441</v>
      </c>
      <c r="AB64" s="1" t="s">
        <v>442</v>
      </c>
      <c r="AC64" s="4" t="s">
        <v>443</v>
      </c>
      <c r="AD64" s="4" t="str">
        <f>HYPERLINK("https://drive.google.com/file/d/1qoNYFHQz1zx8Yihc8QQRfuUShvjPhp7G/view?usp=drivesdk","Conclave Certificate July 2021")</f>
        <v>Conclave Certificate July 2021</v>
      </c>
      <c r="AE64" s="1" t="s">
        <v>444</v>
      </c>
    </row>
    <row r="65" spans="1:31">
      <c r="A65" s="3">
        <v>44400.303451666667</v>
      </c>
      <c r="B65" s="1">
        <v>5</v>
      </c>
      <c r="C65" s="1">
        <v>5</v>
      </c>
      <c r="D65" s="1">
        <v>5</v>
      </c>
      <c r="E65" s="1" t="s">
        <v>37</v>
      </c>
      <c r="F65" s="1">
        <v>2</v>
      </c>
      <c r="G65" s="1">
        <v>5</v>
      </c>
      <c r="H65" s="1" t="s">
        <v>37</v>
      </c>
      <c r="I65" s="1">
        <v>5</v>
      </c>
      <c r="J65" s="1" t="s">
        <v>37</v>
      </c>
      <c r="K65" s="1">
        <v>4</v>
      </c>
      <c r="L65" s="1" t="s">
        <v>37</v>
      </c>
      <c r="M65" s="1">
        <v>3</v>
      </c>
      <c r="N65" s="1">
        <v>5</v>
      </c>
      <c r="O65" s="1">
        <v>5</v>
      </c>
      <c r="P65" s="1">
        <v>5</v>
      </c>
      <c r="Q65" s="1">
        <v>5</v>
      </c>
      <c r="R65" s="1">
        <v>5</v>
      </c>
      <c r="S65" s="1">
        <v>5</v>
      </c>
      <c r="T65" s="1">
        <v>5</v>
      </c>
      <c r="U65" s="1" t="s">
        <v>37</v>
      </c>
      <c r="V65" s="1">
        <v>4</v>
      </c>
      <c r="X65" s="1" t="s">
        <v>445</v>
      </c>
      <c r="Y65" s="1" t="s">
        <v>56</v>
      </c>
      <c r="Z65" s="1" t="s">
        <v>446</v>
      </c>
      <c r="AA65" s="1" t="s">
        <v>447</v>
      </c>
      <c r="AB65" s="1" t="s">
        <v>448</v>
      </c>
      <c r="AC65" s="4" t="s">
        <v>449</v>
      </c>
      <c r="AD65" s="4" t="str">
        <f>HYPERLINK("https://drive.google.com/file/d/15pllKWVjjGYgDXTCT8KiIoKYO1sPWqvA/view?usp=drivesdk","Conclave Certificate July 2021")</f>
        <v>Conclave Certificate July 2021</v>
      </c>
      <c r="AE65" s="1" t="s">
        <v>450</v>
      </c>
    </row>
    <row r="66" spans="1:31">
      <c r="A66" s="3">
        <v>44400.30350357639</v>
      </c>
      <c r="B66" s="1">
        <v>4</v>
      </c>
      <c r="C66" s="1">
        <v>4</v>
      </c>
      <c r="D66" s="1">
        <v>4</v>
      </c>
      <c r="E66" s="1" t="s">
        <v>37</v>
      </c>
      <c r="F66" s="1">
        <v>5</v>
      </c>
      <c r="G66" s="1">
        <v>5</v>
      </c>
      <c r="H66" s="1">
        <v>4</v>
      </c>
      <c r="I66" s="1" t="s">
        <v>37</v>
      </c>
      <c r="J66" s="1">
        <v>5</v>
      </c>
      <c r="K66" s="1" t="s">
        <v>37</v>
      </c>
      <c r="L66" s="1" t="s">
        <v>37</v>
      </c>
      <c r="M66" s="1" t="s">
        <v>37</v>
      </c>
      <c r="N66" s="1" t="s">
        <v>37</v>
      </c>
      <c r="O66" s="1">
        <v>5</v>
      </c>
      <c r="P66" s="1" t="s">
        <v>37</v>
      </c>
      <c r="Q66" s="1" t="s">
        <v>37</v>
      </c>
      <c r="R66" s="1">
        <v>5</v>
      </c>
      <c r="S66" s="1">
        <v>5</v>
      </c>
      <c r="T66" s="1">
        <v>5</v>
      </c>
      <c r="U66" s="1">
        <v>5</v>
      </c>
      <c r="V66" s="1" t="s">
        <v>37</v>
      </c>
      <c r="X66" s="1" t="s">
        <v>451</v>
      </c>
      <c r="Y66" s="1" t="s">
        <v>452</v>
      </c>
      <c r="Z66" s="1" t="s">
        <v>453</v>
      </c>
      <c r="AA66" s="1" t="s">
        <v>454</v>
      </c>
      <c r="AB66" s="1" t="s">
        <v>455</v>
      </c>
      <c r="AC66" s="4" t="s">
        <v>456</v>
      </c>
      <c r="AD66" s="4" t="str">
        <f>HYPERLINK("https://drive.google.com/file/d/1lTInpM36CrinjhXH7mgd2O3_zNgheXoZ/view?usp=drivesdk","Conclave Certificate July 2021")</f>
        <v>Conclave Certificate July 2021</v>
      </c>
      <c r="AE66" s="1" t="s">
        <v>457</v>
      </c>
    </row>
    <row r="67" spans="1:31">
      <c r="A67" s="3">
        <v>44400.303682453705</v>
      </c>
      <c r="B67" s="1">
        <v>4</v>
      </c>
      <c r="C67" s="1">
        <v>4</v>
      </c>
      <c r="D67" s="1">
        <v>5</v>
      </c>
      <c r="E67" s="1" t="s">
        <v>37</v>
      </c>
      <c r="F67" s="1">
        <v>4</v>
      </c>
      <c r="G67" s="1" t="s">
        <v>37</v>
      </c>
      <c r="H67" s="1">
        <v>5</v>
      </c>
      <c r="I67" s="1" t="s">
        <v>37</v>
      </c>
      <c r="J67" s="1" t="s">
        <v>37</v>
      </c>
      <c r="K67" s="1" t="s">
        <v>37</v>
      </c>
      <c r="L67" s="1" t="s">
        <v>37</v>
      </c>
      <c r="M67" s="1" t="s">
        <v>37</v>
      </c>
      <c r="N67" s="1">
        <v>5</v>
      </c>
      <c r="O67" s="1" t="s">
        <v>37</v>
      </c>
      <c r="P67" s="1" t="s">
        <v>37</v>
      </c>
      <c r="Q67" s="1" t="s">
        <v>37</v>
      </c>
      <c r="R67" s="1" t="s">
        <v>37</v>
      </c>
      <c r="S67" s="1">
        <v>4</v>
      </c>
      <c r="T67" s="1" t="s">
        <v>37</v>
      </c>
      <c r="U67" s="1" t="s">
        <v>37</v>
      </c>
      <c r="V67" s="1">
        <v>5</v>
      </c>
      <c r="X67" s="1" t="s">
        <v>458</v>
      </c>
      <c r="Y67" s="1" t="s">
        <v>459</v>
      </c>
      <c r="Z67" s="1" t="s">
        <v>460</v>
      </c>
      <c r="AA67" s="1" t="s">
        <v>461</v>
      </c>
      <c r="AB67" s="1" t="s">
        <v>462</v>
      </c>
      <c r="AC67" s="4" t="s">
        <v>463</v>
      </c>
      <c r="AD67" s="4" t="str">
        <f>HYPERLINK("https://drive.google.com/file/d/1tQlNCGRe5ERGkRgF_o4yLsEO-XQQye1w/view?usp=drivesdk","Conclave Certificate July 2021")</f>
        <v>Conclave Certificate July 2021</v>
      </c>
      <c r="AE67" s="1" t="s">
        <v>464</v>
      </c>
    </row>
    <row r="68" spans="1:31">
      <c r="A68" s="3">
        <v>44400.305222222218</v>
      </c>
      <c r="B68" s="1">
        <v>4</v>
      </c>
      <c r="C68" s="1">
        <v>4</v>
      </c>
      <c r="D68" s="1">
        <v>4</v>
      </c>
      <c r="E68" s="1">
        <v>4</v>
      </c>
      <c r="F68" s="1">
        <v>4</v>
      </c>
      <c r="G68" s="1">
        <v>4</v>
      </c>
      <c r="H68" s="1">
        <v>3</v>
      </c>
      <c r="I68" s="1">
        <v>4</v>
      </c>
      <c r="J68" s="1">
        <v>4</v>
      </c>
      <c r="M68" s="1">
        <v>5</v>
      </c>
      <c r="N68" s="1">
        <v>5</v>
      </c>
      <c r="O68" s="1">
        <v>5</v>
      </c>
      <c r="P68" s="1">
        <v>5</v>
      </c>
      <c r="Q68" s="1">
        <v>5</v>
      </c>
      <c r="R68" s="1">
        <v>5</v>
      </c>
      <c r="S68" s="1">
        <v>5</v>
      </c>
      <c r="T68" s="1">
        <v>5</v>
      </c>
      <c r="U68" s="1">
        <v>5</v>
      </c>
      <c r="V68" s="1">
        <v>5</v>
      </c>
      <c r="X68" s="1" t="s">
        <v>465</v>
      </c>
      <c r="Y68" s="1" t="s">
        <v>466</v>
      </c>
      <c r="Z68" s="1" t="s">
        <v>467</v>
      </c>
      <c r="AA68" s="1" t="s">
        <v>468</v>
      </c>
      <c r="AB68" s="1" t="s">
        <v>469</v>
      </c>
      <c r="AC68" s="4" t="s">
        <v>470</v>
      </c>
      <c r="AD68" s="4" t="str">
        <f>HYPERLINK("https://drive.google.com/file/d/1miT26YeG9_5b1jGFSunpHAAlregR2TLd/view?usp=drivesdk","Conclave Certificate July 2021")</f>
        <v>Conclave Certificate July 2021</v>
      </c>
      <c r="AE68" s="1" t="s">
        <v>471</v>
      </c>
    </row>
    <row r="69" spans="1:31">
      <c r="A69" s="3">
        <v>44400.305500115741</v>
      </c>
      <c r="B69" s="1">
        <v>5</v>
      </c>
      <c r="C69" s="1">
        <v>3</v>
      </c>
      <c r="D69" s="1">
        <v>3</v>
      </c>
      <c r="E69" s="1">
        <v>3</v>
      </c>
      <c r="F69" s="1">
        <v>2</v>
      </c>
      <c r="G69" s="1">
        <v>3</v>
      </c>
      <c r="H69" s="1">
        <v>2</v>
      </c>
      <c r="I69" s="1">
        <v>2</v>
      </c>
      <c r="J69" s="1">
        <v>3</v>
      </c>
      <c r="K69" s="1">
        <v>2</v>
      </c>
      <c r="L69" s="1">
        <v>2</v>
      </c>
      <c r="M69" s="1">
        <v>3</v>
      </c>
      <c r="N69" s="1">
        <v>3</v>
      </c>
      <c r="O69" s="1">
        <v>3</v>
      </c>
      <c r="P69" s="1">
        <v>3</v>
      </c>
      <c r="Q69" s="1">
        <v>3</v>
      </c>
      <c r="R69" s="1">
        <v>3</v>
      </c>
      <c r="S69" s="1">
        <v>3</v>
      </c>
      <c r="T69" s="1">
        <v>3</v>
      </c>
      <c r="U69" s="1">
        <v>3</v>
      </c>
      <c r="V69" s="1">
        <v>3</v>
      </c>
      <c r="X69" s="1" t="s">
        <v>472</v>
      </c>
      <c r="Y69" s="1" t="s">
        <v>473</v>
      </c>
      <c r="Z69" s="1" t="s">
        <v>474</v>
      </c>
      <c r="AA69" s="1" t="s">
        <v>475</v>
      </c>
      <c r="AB69" s="1" t="s">
        <v>476</v>
      </c>
      <c r="AC69" s="4" t="s">
        <v>477</v>
      </c>
      <c r="AD69" s="4" t="str">
        <f>HYPERLINK("https://drive.google.com/file/d/18NyN5Fk8d0KaxuENobNmJPiXs-zlGm2O/view?usp=drivesdk","Conclave Certificate July 2021")</f>
        <v>Conclave Certificate July 2021</v>
      </c>
      <c r="AE69" s="1" t="s">
        <v>478</v>
      </c>
    </row>
    <row r="70" spans="1:31">
      <c r="A70" s="3">
        <v>44400.306640358795</v>
      </c>
      <c r="B70" s="1">
        <v>5</v>
      </c>
      <c r="C70" s="1">
        <v>5</v>
      </c>
      <c r="D70" s="1">
        <v>5</v>
      </c>
      <c r="E70" s="1" t="s">
        <v>37</v>
      </c>
      <c r="F70" s="1">
        <v>5</v>
      </c>
      <c r="G70" s="1">
        <v>5</v>
      </c>
      <c r="H70" s="1">
        <v>3</v>
      </c>
      <c r="I70" s="1">
        <v>4</v>
      </c>
      <c r="J70" s="1">
        <v>5</v>
      </c>
      <c r="K70" s="1" t="s">
        <v>37</v>
      </c>
      <c r="L70" s="1">
        <v>5</v>
      </c>
      <c r="M70" s="1">
        <v>5</v>
      </c>
      <c r="N70" s="1">
        <v>5</v>
      </c>
      <c r="O70" s="1">
        <v>5</v>
      </c>
      <c r="P70" s="1" t="s">
        <v>37</v>
      </c>
      <c r="Q70" s="1">
        <v>5</v>
      </c>
      <c r="R70" s="1">
        <v>5</v>
      </c>
      <c r="S70" s="1">
        <v>5</v>
      </c>
      <c r="T70" s="1">
        <v>5</v>
      </c>
      <c r="U70" s="1">
        <v>5</v>
      </c>
      <c r="V70" s="1">
        <v>5</v>
      </c>
      <c r="X70" s="1" t="s">
        <v>479</v>
      </c>
      <c r="Y70" s="1" t="s">
        <v>480</v>
      </c>
      <c r="Z70" s="1" t="s">
        <v>481</v>
      </c>
      <c r="AA70" s="1" t="s">
        <v>482</v>
      </c>
      <c r="AB70" s="1" t="s">
        <v>483</v>
      </c>
      <c r="AC70" s="4" t="s">
        <v>484</v>
      </c>
      <c r="AD70" s="4" t="str">
        <f>HYPERLINK("https://drive.google.com/file/d/1vw9gkuzW0hSyC0fW7HosaCuIQvTGDfbK/view?usp=drivesdk","Conclave Certificate July 2021")</f>
        <v>Conclave Certificate July 2021</v>
      </c>
      <c r="AE70" s="1" t="s">
        <v>485</v>
      </c>
    </row>
    <row r="71" spans="1:31">
      <c r="A71" s="3">
        <v>44400.308987337965</v>
      </c>
      <c r="B71" s="1">
        <v>5</v>
      </c>
      <c r="C71" s="1">
        <v>3</v>
      </c>
      <c r="D71" s="1">
        <v>3</v>
      </c>
      <c r="E71" s="1">
        <v>3</v>
      </c>
      <c r="F71" s="1">
        <v>2</v>
      </c>
      <c r="G71" s="1">
        <v>3</v>
      </c>
      <c r="H71" s="1">
        <v>2</v>
      </c>
      <c r="I71" s="1">
        <v>2</v>
      </c>
      <c r="J71" s="1">
        <v>3</v>
      </c>
      <c r="K71" s="1">
        <v>2</v>
      </c>
      <c r="L71" s="1">
        <v>2</v>
      </c>
      <c r="M71" s="1">
        <v>3</v>
      </c>
      <c r="N71" s="1">
        <v>3</v>
      </c>
      <c r="O71" s="1">
        <v>3</v>
      </c>
      <c r="P71" s="1">
        <v>3</v>
      </c>
      <c r="Q71" s="1">
        <v>3</v>
      </c>
      <c r="R71" s="1">
        <v>3</v>
      </c>
      <c r="S71" s="1">
        <v>3</v>
      </c>
      <c r="T71" s="1">
        <v>3</v>
      </c>
      <c r="U71" s="1">
        <v>2</v>
      </c>
      <c r="V71" s="1">
        <v>3</v>
      </c>
      <c r="X71" s="1" t="s">
        <v>97</v>
      </c>
      <c r="Y71" s="1" t="s">
        <v>486</v>
      </c>
      <c r="Z71" s="1" t="s">
        <v>474</v>
      </c>
      <c r="AA71" s="1" t="s">
        <v>475</v>
      </c>
      <c r="AB71" s="1" t="s">
        <v>487</v>
      </c>
      <c r="AC71" s="4" t="s">
        <v>488</v>
      </c>
      <c r="AD71" s="4" t="str">
        <f>HYPERLINK("https://drive.google.com/file/d/1AhPitlOYChhxHnUlU4Z-x89nJCtVy2gU/view?usp=drivesdk","Conclave Certificate July 2021")</f>
        <v>Conclave Certificate July 2021</v>
      </c>
      <c r="AE71" s="1" t="s">
        <v>489</v>
      </c>
    </row>
    <row r="72" spans="1:31">
      <c r="A72" s="3">
        <v>44400.312248136572</v>
      </c>
      <c r="B72" s="1">
        <v>5</v>
      </c>
      <c r="C72" s="1">
        <v>5</v>
      </c>
      <c r="D72" s="1">
        <v>5</v>
      </c>
      <c r="E72" s="1" t="s">
        <v>37</v>
      </c>
      <c r="F72" s="1">
        <v>5</v>
      </c>
      <c r="G72" s="1">
        <v>5</v>
      </c>
      <c r="H72" s="1">
        <v>5</v>
      </c>
      <c r="I72" s="1" t="s">
        <v>37</v>
      </c>
      <c r="J72" s="1">
        <v>4</v>
      </c>
      <c r="K72" s="1" t="s">
        <v>37</v>
      </c>
      <c r="L72" s="1" t="s">
        <v>37</v>
      </c>
      <c r="M72" s="1">
        <v>5</v>
      </c>
      <c r="N72" s="1">
        <v>5</v>
      </c>
      <c r="O72" s="1" t="s">
        <v>37</v>
      </c>
      <c r="P72" s="1" t="s">
        <v>37</v>
      </c>
      <c r="Q72" s="1">
        <v>5</v>
      </c>
      <c r="R72" s="1">
        <v>5</v>
      </c>
      <c r="S72" s="1" t="s">
        <v>37</v>
      </c>
      <c r="T72" s="1">
        <v>5</v>
      </c>
      <c r="U72" s="1">
        <v>5</v>
      </c>
      <c r="V72" s="1" t="s">
        <v>37</v>
      </c>
      <c r="X72" s="1" t="s">
        <v>490</v>
      </c>
      <c r="Y72" s="1" t="s">
        <v>491</v>
      </c>
      <c r="Z72" s="1" t="s">
        <v>492</v>
      </c>
      <c r="AA72" s="1" t="s">
        <v>493</v>
      </c>
      <c r="AB72" s="1" t="s">
        <v>494</v>
      </c>
      <c r="AC72" s="4" t="s">
        <v>495</v>
      </c>
      <c r="AD72" s="4" t="str">
        <f>HYPERLINK("https://drive.google.com/file/d/1GDh5sAgDtZRriNRhN3S8_neTps22G1tD/view?usp=drivesdk","Conclave Certificate July 2021")</f>
        <v>Conclave Certificate July 2021</v>
      </c>
      <c r="AE72" s="1" t="s">
        <v>496</v>
      </c>
    </row>
    <row r="73" spans="1:31">
      <c r="A73" s="3">
        <v>44400.314270787036</v>
      </c>
      <c r="B73" s="1">
        <v>4</v>
      </c>
      <c r="C73" s="1">
        <v>4</v>
      </c>
      <c r="D73" s="1">
        <v>4</v>
      </c>
      <c r="E73" s="1" t="s">
        <v>37</v>
      </c>
      <c r="F73" s="1">
        <v>4</v>
      </c>
      <c r="G73" s="1">
        <v>4</v>
      </c>
      <c r="H73" s="1">
        <v>3</v>
      </c>
      <c r="I73" s="1" t="s">
        <v>37</v>
      </c>
      <c r="J73" s="1">
        <v>4</v>
      </c>
      <c r="K73" s="1" t="s">
        <v>37</v>
      </c>
      <c r="L73" s="1" t="s">
        <v>37</v>
      </c>
      <c r="M73" s="1" t="s">
        <v>37</v>
      </c>
      <c r="N73" s="1">
        <v>4</v>
      </c>
      <c r="O73" s="1" t="s">
        <v>37</v>
      </c>
      <c r="P73" s="1">
        <v>5</v>
      </c>
      <c r="Q73" s="1">
        <v>5</v>
      </c>
      <c r="R73" s="1">
        <v>5</v>
      </c>
      <c r="S73" s="1">
        <v>5</v>
      </c>
      <c r="T73" s="1">
        <v>5</v>
      </c>
      <c r="U73" s="1" t="s">
        <v>37</v>
      </c>
      <c r="V73" s="1">
        <v>5</v>
      </c>
      <c r="X73" s="1" t="s">
        <v>497</v>
      </c>
      <c r="Y73" s="1" t="s">
        <v>498</v>
      </c>
      <c r="Z73" s="1" t="s">
        <v>499</v>
      </c>
      <c r="AA73" s="1" t="s">
        <v>500</v>
      </c>
      <c r="AB73" s="1" t="s">
        <v>501</v>
      </c>
      <c r="AC73" s="4" t="s">
        <v>502</v>
      </c>
      <c r="AD73" s="4" t="str">
        <f>HYPERLINK("https://drive.google.com/file/d/1ghSs7PNd8uev7J3qEEbflnmEkIYpIZiS/view?usp=drivesdk","Conclave Certificate July 2021")</f>
        <v>Conclave Certificate July 2021</v>
      </c>
      <c r="AE73" s="1" t="s">
        <v>503</v>
      </c>
    </row>
    <row r="74" spans="1:31">
      <c r="A74" s="3">
        <v>44400.315166597225</v>
      </c>
      <c r="B74" s="1">
        <v>5</v>
      </c>
      <c r="C74" s="1">
        <v>5</v>
      </c>
      <c r="D74" s="1">
        <v>5</v>
      </c>
      <c r="E74" s="1">
        <v>5</v>
      </c>
      <c r="F74" s="1">
        <v>5</v>
      </c>
      <c r="G74" s="1">
        <v>4</v>
      </c>
      <c r="H74" s="1">
        <v>3</v>
      </c>
      <c r="I74" s="1" t="s">
        <v>37</v>
      </c>
      <c r="J74" s="1" t="s">
        <v>37</v>
      </c>
      <c r="K74" s="1" t="s">
        <v>37</v>
      </c>
      <c r="L74" s="1" t="s">
        <v>37</v>
      </c>
      <c r="M74" s="1">
        <v>4</v>
      </c>
      <c r="N74" s="1">
        <v>4</v>
      </c>
      <c r="O74" s="1">
        <v>4</v>
      </c>
      <c r="P74" s="1">
        <v>5</v>
      </c>
      <c r="Q74" s="1">
        <v>5</v>
      </c>
      <c r="R74" s="1">
        <v>3</v>
      </c>
      <c r="S74" s="1">
        <v>5</v>
      </c>
      <c r="T74" s="1">
        <v>5</v>
      </c>
      <c r="U74" s="1">
        <v>5</v>
      </c>
      <c r="V74" s="1">
        <v>4</v>
      </c>
      <c r="X74" s="1" t="s">
        <v>504</v>
      </c>
      <c r="Y74" s="1" t="s">
        <v>505</v>
      </c>
      <c r="Z74" s="1" t="s">
        <v>506</v>
      </c>
      <c r="AA74" s="1" t="s">
        <v>507</v>
      </c>
      <c r="AB74" s="1" t="s">
        <v>508</v>
      </c>
      <c r="AC74" s="4" t="s">
        <v>509</v>
      </c>
      <c r="AD74" s="4" t="str">
        <f>HYPERLINK("https://drive.google.com/file/d/1BmOh4ydIO7Phj_QDr2dWNhpaJpBes97v/view?usp=drivesdk","Conclave Certificate July 2021")</f>
        <v>Conclave Certificate July 2021</v>
      </c>
      <c r="AE74" s="1" t="s">
        <v>510</v>
      </c>
    </row>
    <row r="75" spans="1:31">
      <c r="A75" s="3">
        <v>44400.315489675922</v>
      </c>
      <c r="B75" s="1">
        <v>4</v>
      </c>
      <c r="C75" s="1">
        <v>2</v>
      </c>
      <c r="D75" s="1">
        <v>5</v>
      </c>
      <c r="E75" s="1" t="s">
        <v>37</v>
      </c>
      <c r="F75" s="1">
        <v>3</v>
      </c>
      <c r="G75" s="1">
        <v>4</v>
      </c>
      <c r="H75" s="1">
        <v>3</v>
      </c>
      <c r="I75" s="1">
        <v>4</v>
      </c>
      <c r="J75" s="1">
        <v>4</v>
      </c>
      <c r="K75" s="1" t="s">
        <v>37</v>
      </c>
      <c r="L75" s="1" t="s">
        <v>37</v>
      </c>
      <c r="M75" s="1">
        <v>5</v>
      </c>
      <c r="N75" s="1">
        <v>4</v>
      </c>
      <c r="O75" s="1" t="s">
        <v>37</v>
      </c>
      <c r="P75" s="1" t="s">
        <v>37</v>
      </c>
      <c r="Q75" s="1">
        <v>4</v>
      </c>
      <c r="R75" s="1" t="s">
        <v>37</v>
      </c>
      <c r="S75" s="1" t="s">
        <v>37</v>
      </c>
      <c r="T75" s="1">
        <v>4</v>
      </c>
      <c r="U75" s="1" t="s">
        <v>37</v>
      </c>
      <c r="V75" s="1">
        <v>4</v>
      </c>
      <c r="X75" s="1" t="s">
        <v>511</v>
      </c>
      <c r="Y75" s="1" t="s">
        <v>512</v>
      </c>
      <c r="AB75" s="1" t="s">
        <v>513</v>
      </c>
      <c r="AC75" s="4" t="s">
        <v>514</v>
      </c>
      <c r="AD75" s="4" t="str">
        <f>HYPERLINK("https://drive.google.com/file/d/1OO2WFmBiTjndAX660Ze1Y6Yr0W3JiN65/view?usp=drivesdk","Conclave Certificate July 2021")</f>
        <v>Conclave Certificate July 2021</v>
      </c>
      <c r="AE75" s="1" t="s">
        <v>515</v>
      </c>
    </row>
    <row r="76" spans="1:31">
      <c r="A76" s="3">
        <v>44400.315604641204</v>
      </c>
      <c r="B76" s="1">
        <v>5</v>
      </c>
      <c r="C76" s="1">
        <v>4</v>
      </c>
      <c r="D76" s="1">
        <v>4</v>
      </c>
      <c r="F76" s="1">
        <v>4</v>
      </c>
      <c r="G76" s="1">
        <v>4</v>
      </c>
      <c r="H76" s="1">
        <v>4</v>
      </c>
      <c r="K76" s="1">
        <v>4</v>
      </c>
      <c r="L76" s="1">
        <v>4</v>
      </c>
      <c r="M76" s="1">
        <v>4</v>
      </c>
      <c r="N76" s="1">
        <v>4</v>
      </c>
      <c r="O76" s="1">
        <v>4</v>
      </c>
      <c r="P76" s="1">
        <v>4</v>
      </c>
      <c r="Q76" s="1">
        <v>4</v>
      </c>
      <c r="R76" s="1">
        <v>4</v>
      </c>
      <c r="S76" s="1">
        <v>4</v>
      </c>
      <c r="T76" s="1">
        <v>4</v>
      </c>
      <c r="U76" s="1">
        <v>3</v>
      </c>
      <c r="V76" s="1">
        <v>4</v>
      </c>
      <c r="X76" s="1" t="s">
        <v>516</v>
      </c>
      <c r="Y76" s="1" t="s">
        <v>517</v>
      </c>
      <c r="Z76" s="1" t="s">
        <v>518</v>
      </c>
      <c r="AA76" s="1" t="s">
        <v>519</v>
      </c>
      <c r="AB76" s="1" t="s">
        <v>520</v>
      </c>
      <c r="AC76" s="4" t="s">
        <v>521</v>
      </c>
      <c r="AD76" s="4" t="str">
        <f>HYPERLINK("https://drive.google.com/file/d/1juFZEKFy37PFpl9fhtmHzK40X-JDWos9/view?usp=drivesdk","Conclave Certificate July 2021")</f>
        <v>Conclave Certificate July 2021</v>
      </c>
      <c r="AE76" s="1" t="s">
        <v>522</v>
      </c>
    </row>
    <row r="77" spans="1:31">
      <c r="A77" s="3">
        <v>44400.315798599535</v>
      </c>
      <c r="B77" s="1">
        <v>5</v>
      </c>
      <c r="C77" s="1">
        <v>4</v>
      </c>
      <c r="D77" s="1">
        <v>4</v>
      </c>
      <c r="F77" s="1">
        <v>4</v>
      </c>
      <c r="G77" s="1">
        <v>4</v>
      </c>
      <c r="H77" s="1">
        <v>4</v>
      </c>
      <c r="I77" s="1">
        <v>4</v>
      </c>
      <c r="J77" s="1">
        <v>4</v>
      </c>
      <c r="K77" s="1">
        <v>4</v>
      </c>
      <c r="O77" s="1">
        <v>4</v>
      </c>
      <c r="P77" s="1">
        <v>4</v>
      </c>
      <c r="Q77" s="1">
        <v>4</v>
      </c>
      <c r="R77" s="1">
        <v>4</v>
      </c>
      <c r="S77" s="1">
        <v>4</v>
      </c>
      <c r="T77" s="1">
        <v>4</v>
      </c>
      <c r="V77" s="1">
        <v>4</v>
      </c>
      <c r="X77" s="1" t="s">
        <v>523</v>
      </c>
      <c r="Y77" s="1" t="s">
        <v>524</v>
      </c>
      <c r="Z77" s="1" t="s">
        <v>525</v>
      </c>
      <c r="AA77" s="1" t="s">
        <v>526</v>
      </c>
      <c r="AB77" s="1" t="s">
        <v>527</v>
      </c>
      <c r="AC77" s="4" t="s">
        <v>528</v>
      </c>
      <c r="AD77" s="4" t="str">
        <f>HYPERLINK("https://drive.google.com/file/d/1K9jopscRXnmf7mF6LWDr8j7wUD5qSilS/view?usp=drivesdk","Conclave Certificate July 2021")</f>
        <v>Conclave Certificate July 2021</v>
      </c>
      <c r="AE77" s="1" t="s">
        <v>529</v>
      </c>
    </row>
    <row r="78" spans="1:31">
      <c r="A78" s="3">
        <v>44400.316749594909</v>
      </c>
      <c r="B78" s="1">
        <v>4</v>
      </c>
      <c r="C78" s="1">
        <v>4</v>
      </c>
      <c r="D78" s="1">
        <v>3</v>
      </c>
      <c r="E78" s="1" t="s">
        <v>37</v>
      </c>
      <c r="F78" s="1">
        <v>3</v>
      </c>
      <c r="G78" s="1">
        <v>4</v>
      </c>
      <c r="H78" s="1">
        <v>3</v>
      </c>
      <c r="I78" s="1">
        <v>3</v>
      </c>
      <c r="J78" s="1" t="s">
        <v>37</v>
      </c>
      <c r="K78" s="1">
        <v>3</v>
      </c>
      <c r="L78" s="1">
        <v>3</v>
      </c>
      <c r="M78" s="1">
        <v>4</v>
      </c>
      <c r="N78" s="1">
        <v>4</v>
      </c>
      <c r="O78" s="1">
        <v>4</v>
      </c>
      <c r="P78" s="1">
        <v>5</v>
      </c>
      <c r="Q78" s="1" t="s">
        <v>37</v>
      </c>
      <c r="R78" s="1">
        <v>4</v>
      </c>
      <c r="S78" s="1" t="s">
        <v>37</v>
      </c>
      <c r="T78" s="1">
        <v>4</v>
      </c>
      <c r="U78" s="1" t="s">
        <v>37</v>
      </c>
      <c r="V78" s="1">
        <v>3</v>
      </c>
      <c r="X78" s="1" t="s">
        <v>530</v>
      </c>
      <c r="Z78" s="1" t="s">
        <v>531</v>
      </c>
      <c r="AA78" s="1" t="s">
        <v>532</v>
      </c>
      <c r="AB78" s="1" t="s">
        <v>533</v>
      </c>
      <c r="AC78" s="4" t="s">
        <v>534</v>
      </c>
      <c r="AD78" s="4" t="str">
        <f>HYPERLINK("https://drive.google.com/file/d/1ou0O4Or399mFrrGeGANb0e56CsUhwJxV/view?usp=drivesdk","Conclave Certificate July 2021")</f>
        <v>Conclave Certificate July 2021</v>
      </c>
      <c r="AE78" s="1" t="s">
        <v>535</v>
      </c>
    </row>
    <row r="79" spans="1:31">
      <c r="A79" s="3">
        <v>44400.317378240739</v>
      </c>
      <c r="X79" s="1" t="s">
        <v>536</v>
      </c>
      <c r="Z79" s="1" t="s">
        <v>537</v>
      </c>
      <c r="AA79" s="1" t="s">
        <v>538</v>
      </c>
      <c r="AB79" s="1" t="s">
        <v>539</v>
      </c>
      <c r="AC79" s="4" t="s">
        <v>540</v>
      </c>
      <c r="AD79" s="4" t="str">
        <f>HYPERLINK("https://drive.google.com/file/d/1k_grbsvyKzeoo9zORmq5-jV83Rn8V4rw/view?usp=drivesdk","Conclave Certificate July 2021")</f>
        <v>Conclave Certificate July 2021</v>
      </c>
      <c r="AE79" s="1" t="s">
        <v>541</v>
      </c>
    </row>
    <row r="80" spans="1:31">
      <c r="A80" s="3">
        <v>44400.317642187496</v>
      </c>
      <c r="B80" s="1">
        <v>5</v>
      </c>
      <c r="C80" s="1">
        <v>5</v>
      </c>
      <c r="D80" s="1">
        <v>5</v>
      </c>
      <c r="E80" s="1" t="s">
        <v>37</v>
      </c>
      <c r="F80" s="1">
        <v>4</v>
      </c>
      <c r="G80" s="1">
        <v>5</v>
      </c>
      <c r="H80" s="1">
        <v>4</v>
      </c>
      <c r="I80" s="1">
        <v>5</v>
      </c>
      <c r="J80" s="1">
        <v>5</v>
      </c>
      <c r="K80" s="1" t="s">
        <v>37</v>
      </c>
      <c r="L80" s="1" t="s">
        <v>37</v>
      </c>
      <c r="M80" s="1">
        <v>4</v>
      </c>
      <c r="N80" s="1">
        <v>5</v>
      </c>
      <c r="O80" s="1">
        <v>5</v>
      </c>
      <c r="P80" s="1" t="s">
        <v>37</v>
      </c>
      <c r="Q80" s="1">
        <v>5</v>
      </c>
      <c r="R80" s="1">
        <v>5</v>
      </c>
      <c r="S80" s="1" t="s">
        <v>37</v>
      </c>
      <c r="T80" s="1">
        <v>4</v>
      </c>
      <c r="U80" s="1" t="s">
        <v>37</v>
      </c>
      <c r="V80" s="1" t="s">
        <v>37</v>
      </c>
      <c r="X80" s="1" t="s">
        <v>542</v>
      </c>
      <c r="Y80" s="1" t="s">
        <v>543</v>
      </c>
      <c r="Z80" s="1" t="s">
        <v>544</v>
      </c>
      <c r="AA80" s="1" t="s">
        <v>545</v>
      </c>
      <c r="AB80" s="1" t="s">
        <v>546</v>
      </c>
      <c r="AC80" s="4" t="s">
        <v>547</v>
      </c>
      <c r="AD80" s="4" t="str">
        <f>HYPERLINK("https://drive.google.com/file/d/17eCcz1CnTLdZ4WPL5ZzsCxaj1Iu24hqT/view?usp=drivesdk","Conclave Certificate July 2021")</f>
        <v>Conclave Certificate July 2021</v>
      </c>
      <c r="AE80" s="1" t="s">
        <v>548</v>
      </c>
    </row>
    <row r="81" spans="1:31">
      <c r="A81" s="3">
        <v>44400.317818483796</v>
      </c>
      <c r="B81" s="1">
        <v>3</v>
      </c>
      <c r="C81" s="1">
        <v>3</v>
      </c>
      <c r="D81" s="1">
        <v>3</v>
      </c>
      <c r="F81" s="1">
        <v>3</v>
      </c>
      <c r="G81" s="1">
        <v>3</v>
      </c>
      <c r="H81" s="1">
        <v>3</v>
      </c>
      <c r="M81" s="1">
        <v>3</v>
      </c>
      <c r="N81" s="1">
        <v>3</v>
      </c>
      <c r="O81" s="1">
        <v>3</v>
      </c>
      <c r="Q81" s="1">
        <v>3</v>
      </c>
      <c r="R81" s="1">
        <v>3</v>
      </c>
      <c r="T81" s="1">
        <v>3</v>
      </c>
      <c r="X81" s="1" t="s">
        <v>549</v>
      </c>
      <c r="Y81" s="1" t="s">
        <v>550</v>
      </c>
      <c r="Z81" s="1" t="s">
        <v>551</v>
      </c>
      <c r="AA81" s="1" t="s">
        <v>552</v>
      </c>
      <c r="AB81" s="1" t="s">
        <v>553</v>
      </c>
      <c r="AC81" s="4" t="s">
        <v>554</v>
      </c>
      <c r="AD81" s="4" t="str">
        <f>HYPERLINK("https://drive.google.com/file/d/1iJjD6A2yj0QzPwuGaknDRBWkH2_xligR/view?usp=drivesdk","Conclave Certificate July 2021")</f>
        <v>Conclave Certificate July 2021</v>
      </c>
      <c r="AE81" s="1" t="s">
        <v>555</v>
      </c>
    </row>
    <row r="82" spans="1:31">
      <c r="A82" s="3">
        <v>44400.319455671299</v>
      </c>
      <c r="B82" s="1">
        <v>5</v>
      </c>
      <c r="C82" s="1">
        <v>5</v>
      </c>
      <c r="D82" s="1">
        <v>5</v>
      </c>
      <c r="E82" s="1" t="s">
        <v>37</v>
      </c>
      <c r="F82" s="1">
        <v>3</v>
      </c>
      <c r="G82" s="1">
        <v>4</v>
      </c>
      <c r="H82" s="1">
        <v>5</v>
      </c>
      <c r="I82" s="1" t="s">
        <v>37</v>
      </c>
      <c r="J82" s="1">
        <v>5</v>
      </c>
      <c r="K82" s="1" t="s">
        <v>37</v>
      </c>
      <c r="L82" s="1" t="s">
        <v>37</v>
      </c>
      <c r="M82" s="1">
        <v>5</v>
      </c>
      <c r="N82" s="1">
        <v>5</v>
      </c>
      <c r="O82" s="1">
        <v>5</v>
      </c>
      <c r="P82" s="1">
        <v>5</v>
      </c>
      <c r="Q82" s="1">
        <v>5</v>
      </c>
      <c r="R82" s="1">
        <v>5</v>
      </c>
      <c r="S82" s="1">
        <v>5</v>
      </c>
      <c r="T82" s="1">
        <v>4</v>
      </c>
      <c r="U82" s="1">
        <v>5</v>
      </c>
      <c r="V82" s="1">
        <v>5</v>
      </c>
      <c r="X82" s="1" t="s">
        <v>556</v>
      </c>
      <c r="Y82" s="1" t="s">
        <v>557</v>
      </c>
      <c r="Z82" s="1" t="s">
        <v>558</v>
      </c>
      <c r="AA82" s="1" t="s">
        <v>559</v>
      </c>
      <c r="AB82" s="1" t="s">
        <v>560</v>
      </c>
      <c r="AC82" s="4" t="s">
        <v>561</v>
      </c>
      <c r="AD82" s="4" t="str">
        <f>HYPERLINK("https://drive.google.com/file/d/12aneCNMYnYyg9GI53g9GM76HsF3LCUkL/view?usp=drivesdk","Conclave Certificate July 2021")</f>
        <v>Conclave Certificate July 2021</v>
      </c>
      <c r="AE82" s="1" t="s">
        <v>562</v>
      </c>
    </row>
    <row r="83" spans="1:31">
      <c r="A83" s="3">
        <v>44400.320543842594</v>
      </c>
      <c r="B83" s="1">
        <v>5</v>
      </c>
      <c r="C83" s="1">
        <v>5</v>
      </c>
      <c r="D83" s="1">
        <v>5</v>
      </c>
      <c r="E83" s="1" t="s">
        <v>37</v>
      </c>
      <c r="F83" s="1">
        <v>5</v>
      </c>
      <c r="G83" s="1">
        <v>5</v>
      </c>
      <c r="H83" s="1">
        <v>5</v>
      </c>
      <c r="I83" s="1" t="s">
        <v>37</v>
      </c>
      <c r="J83" s="1">
        <v>5</v>
      </c>
      <c r="K83" s="1" t="s">
        <v>37</v>
      </c>
      <c r="L83" s="1" t="s">
        <v>37</v>
      </c>
      <c r="M83" s="1">
        <v>5</v>
      </c>
      <c r="N83" s="1">
        <v>5</v>
      </c>
      <c r="O83" s="1">
        <v>5</v>
      </c>
      <c r="P83" s="1" t="s">
        <v>37</v>
      </c>
      <c r="Q83" s="1">
        <v>5</v>
      </c>
      <c r="R83" s="1">
        <v>5</v>
      </c>
      <c r="S83" s="1">
        <v>5</v>
      </c>
      <c r="T83" s="1">
        <v>5</v>
      </c>
      <c r="U83" s="1">
        <v>5</v>
      </c>
      <c r="V83" s="1" t="s">
        <v>37</v>
      </c>
      <c r="X83" s="1" t="s">
        <v>563</v>
      </c>
      <c r="Y83" s="1" t="s">
        <v>564</v>
      </c>
      <c r="Z83" s="1" t="s">
        <v>565</v>
      </c>
      <c r="AA83" s="1" t="s">
        <v>566</v>
      </c>
      <c r="AB83" s="1" t="s">
        <v>567</v>
      </c>
      <c r="AC83" s="4" t="s">
        <v>568</v>
      </c>
      <c r="AD83" s="4" t="str">
        <f>HYPERLINK("https://drive.google.com/file/d/1Oh8iiR_sfG-_ZA6K4pA-PhGGYh2OXDYr/view?usp=drivesdk","Conclave Certificate July 2021")</f>
        <v>Conclave Certificate July 2021</v>
      </c>
      <c r="AE83" s="1" t="s">
        <v>569</v>
      </c>
    </row>
    <row r="84" spans="1:31">
      <c r="A84" s="3">
        <v>44400.320900567131</v>
      </c>
      <c r="B84" s="1">
        <v>5</v>
      </c>
      <c r="F84" s="1">
        <v>3</v>
      </c>
      <c r="G84" s="1">
        <v>4</v>
      </c>
      <c r="H84" s="1">
        <v>3</v>
      </c>
      <c r="J84" s="1">
        <v>4</v>
      </c>
      <c r="K84" s="1">
        <v>4</v>
      </c>
      <c r="M84" s="1">
        <v>4</v>
      </c>
      <c r="N84" s="1">
        <v>4</v>
      </c>
      <c r="O84" s="1">
        <v>4</v>
      </c>
      <c r="P84" s="1">
        <v>4</v>
      </c>
      <c r="Q84" s="1">
        <v>4</v>
      </c>
      <c r="R84" s="1">
        <v>4</v>
      </c>
      <c r="S84" s="1">
        <v>4</v>
      </c>
      <c r="T84" s="1">
        <v>4</v>
      </c>
      <c r="U84" s="1">
        <v>3</v>
      </c>
      <c r="V84" s="1">
        <v>4</v>
      </c>
      <c r="X84" s="1" t="s">
        <v>570</v>
      </c>
      <c r="Y84" s="1" t="s">
        <v>571</v>
      </c>
      <c r="Z84" s="1" t="s">
        <v>572</v>
      </c>
      <c r="AA84" s="1" t="s">
        <v>573</v>
      </c>
      <c r="AB84" s="1" t="s">
        <v>574</v>
      </c>
      <c r="AC84" s="4" t="s">
        <v>575</v>
      </c>
      <c r="AD84" s="4" t="str">
        <f>HYPERLINK("https://drive.google.com/file/d/1HsFoSKMRZ07fdQkJHCamS7wz0RIhUjDO/view?usp=drivesdk","Conclave Certificate July 2021")</f>
        <v>Conclave Certificate July 2021</v>
      </c>
      <c r="AE84" s="1" t="s">
        <v>576</v>
      </c>
    </row>
    <row r="85" spans="1:31">
      <c r="A85" s="3">
        <v>44400.321912569445</v>
      </c>
      <c r="B85" s="1">
        <v>3</v>
      </c>
      <c r="C85" s="1">
        <v>3</v>
      </c>
      <c r="D85" s="1">
        <v>5</v>
      </c>
      <c r="E85" s="1" t="s">
        <v>37</v>
      </c>
      <c r="F85" s="1">
        <v>4</v>
      </c>
      <c r="G85" s="1">
        <v>3</v>
      </c>
      <c r="H85" s="1" t="s">
        <v>37</v>
      </c>
      <c r="I85" s="1" t="s">
        <v>37</v>
      </c>
      <c r="J85" s="1" t="s">
        <v>37</v>
      </c>
      <c r="K85" s="1">
        <v>5</v>
      </c>
      <c r="L85" s="1">
        <v>5</v>
      </c>
      <c r="M85" s="1" t="s">
        <v>37</v>
      </c>
      <c r="N85" s="1" t="s">
        <v>37</v>
      </c>
      <c r="O85" s="1" t="s">
        <v>37</v>
      </c>
      <c r="P85" s="1" t="s">
        <v>37</v>
      </c>
      <c r="Q85" s="1" t="s">
        <v>37</v>
      </c>
      <c r="R85" s="1">
        <v>4</v>
      </c>
      <c r="S85" s="1" t="s">
        <v>37</v>
      </c>
      <c r="T85" s="1">
        <v>4</v>
      </c>
      <c r="U85" s="1" t="s">
        <v>37</v>
      </c>
      <c r="V85" s="1" t="s">
        <v>37</v>
      </c>
      <c r="X85" s="1" t="s">
        <v>577</v>
      </c>
      <c r="Y85" s="1" t="s">
        <v>578</v>
      </c>
      <c r="Z85" s="1" t="s">
        <v>579</v>
      </c>
      <c r="AA85" s="1" t="s">
        <v>580</v>
      </c>
      <c r="AB85" s="1" t="s">
        <v>581</v>
      </c>
      <c r="AC85" s="4" t="s">
        <v>582</v>
      </c>
      <c r="AD85" s="4" t="str">
        <f>HYPERLINK("https://drive.google.com/file/d/1vadrOqp5E7yuhFbKYOksZ_dG4GwrQ6C1/view?usp=drivesdk","Conclave Certificate July 2021")</f>
        <v>Conclave Certificate July 2021</v>
      </c>
      <c r="AE85" s="1" t="s">
        <v>583</v>
      </c>
    </row>
    <row r="86" spans="1:31">
      <c r="A86" s="3">
        <v>44400.321983402777</v>
      </c>
      <c r="B86" s="1">
        <v>2</v>
      </c>
      <c r="C86" s="1">
        <v>3</v>
      </c>
      <c r="D86" s="1">
        <v>4</v>
      </c>
      <c r="E86" s="1" t="s">
        <v>37</v>
      </c>
      <c r="F86" s="1">
        <v>3</v>
      </c>
      <c r="G86" s="1">
        <v>3</v>
      </c>
      <c r="H86" s="1" t="s">
        <v>37</v>
      </c>
      <c r="I86" s="1" t="s">
        <v>37</v>
      </c>
      <c r="J86" s="1" t="s">
        <v>37</v>
      </c>
      <c r="K86" s="1" t="s">
        <v>37</v>
      </c>
      <c r="L86" s="1" t="s">
        <v>37</v>
      </c>
      <c r="M86" s="1" t="s">
        <v>37</v>
      </c>
      <c r="N86" s="1" t="s">
        <v>37</v>
      </c>
      <c r="O86" s="1" t="s">
        <v>37</v>
      </c>
      <c r="P86" s="1">
        <v>4</v>
      </c>
      <c r="Q86" s="1">
        <v>5</v>
      </c>
      <c r="R86" s="1">
        <v>5</v>
      </c>
      <c r="S86" s="1">
        <v>4</v>
      </c>
      <c r="T86" s="1">
        <v>2</v>
      </c>
      <c r="U86" s="1" t="s">
        <v>37</v>
      </c>
      <c r="V86" s="1" t="s">
        <v>37</v>
      </c>
      <c r="X86" s="1" t="s">
        <v>584</v>
      </c>
      <c r="Y86" s="1" t="s">
        <v>585</v>
      </c>
      <c r="Z86" s="1" t="s">
        <v>586</v>
      </c>
      <c r="AA86" s="1" t="s">
        <v>587</v>
      </c>
      <c r="AB86" s="1" t="s">
        <v>588</v>
      </c>
      <c r="AC86" s="4" t="s">
        <v>589</v>
      </c>
      <c r="AD86" s="4" t="str">
        <f>HYPERLINK("https://drive.google.com/file/d/1U8XL3x4FKXMC-4auyB0Ocbi4gFGfeAod/view?usp=drivesdk","Conclave Certificate July 2021")</f>
        <v>Conclave Certificate July 2021</v>
      </c>
      <c r="AE86" s="1" t="s">
        <v>590</v>
      </c>
    </row>
    <row r="87" spans="1:31">
      <c r="A87" s="3">
        <v>44400.324354375</v>
      </c>
      <c r="B87" s="1">
        <v>4</v>
      </c>
      <c r="C87" s="1">
        <v>4</v>
      </c>
      <c r="D87" s="1">
        <v>4</v>
      </c>
      <c r="E87" s="1" t="s">
        <v>37</v>
      </c>
      <c r="F87" s="1">
        <v>4</v>
      </c>
      <c r="G87" s="1">
        <v>4</v>
      </c>
      <c r="H87" s="1">
        <v>4</v>
      </c>
      <c r="I87" s="1">
        <v>4</v>
      </c>
      <c r="J87" s="1">
        <v>4</v>
      </c>
      <c r="K87" s="1" t="s">
        <v>37</v>
      </c>
      <c r="L87" s="1" t="s">
        <v>37</v>
      </c>
      <c r="M87" s="1">
        <v>5</v>
      </c>
      <c r="N87" s="1">
        <v>4</v>
      </c>
      <c r="O87" s="1">
        <v>4</v>
      </c>
      <c r="P87" s="1" t="s">
        <v>37</v>
      </c>
      <c r="Q87" s="1">
        <v>4</v>
      </c>
      <c r="R87" s="1">
        <v>4</v>
      </c>
      <c r="S87" s="1">
        <v>5</v>
      </c>
      <c r="T87" s="1">
        <v>5</v>
      </c>
      <c r="U87" s="1">
        <v>5</v>
      </c>
      <c r="V87" s="1">
        <v>5</v>
      </c>
      <c r="X87" s="1" t="s">
        <v>591</v>
      </c>
      <c r="Y87" s="1" t="s">
        <v>592</v>
      </c>
      <c r="Z87" s="1" t="s">
        <v>593</v>
      </c>
      <c r="AA87" s="1" t="s">
        <v>594</v>
      </c>
      <c r="AB87" s="1" t="s">
        <v>595</v>
      </c>
      <c r="AC87" s="4" t="s">
        <v>596</v>
      </c>
      <c r="AD87" s="4" t="str">
        <f>HYPERLINK("https://drive.google.com/file/d/1au8v6AnyxFHZw9Ur8wxK9k94Q83BDlje/view?usp=drivesdk","Conclave Certificate July 2021")</f>
        <v>Conclave Certificate July 2021</v>
      </c>
      <c r="AE87" s="1" t="s">
        <v>597</v>
      </c>
    </row>
    <row r="88" spans="1:31">
      <c r="A88" s="3">
        <v>44400.326601111112</v>
      </c>
      <c r="B88" s="1">
        <v>5</v>
      </c>
      <c r="C88" s="1">
        <v>5</v>
      </c>
      <c r="D88" s="1">
        <v>5</v>
      </c>
      <c r="F88" s="1">
        <v>5</v>
      </c>
      <c r="J88" s="1">
        <v>5</v>
      </c>
      <c r="K88" s="1">
        <v>5</v>
      </c>
      <c r="P88" s="1">
        <v>5</v>
      </c>
      <c r="Q88" s="1">
        <v>5</v>
      </c>
      <c r="S88" s="1">
        <v>5</v>
      </c>
      <c r="T88" s="1">
        <v>5</v>
      </c>
      <c r="V88" s="1">
        <v>5</v>
      </c>
      <c r="X88" s="1" t="s">
        <v>598</v>
      </c>
      <c r="Y88" s="1" t="s">
        <v>599</v>
      </c>
      <c r="Z88" s="1" t="s">
        <v>600</v>
      </c>
      <c r="AA88" s="1" t="s">
        <v>601</v>
      </c>
      <c r="AB88" s="1" t="s">
        <v>602</v>
      </c>
      <c r="AC88" s="4" t="s">
        <v>603</v>
      </c>
      <c r="AD88" s="4" t="str">
        <f>HYPERLINK("https://drive.google.com/file/d/1nnQGe7e11bQjRuHxOPJ-7HiCftqNP5M3/view?usp=drivesdk","Conclave Certificate July 2021")</f>
        <v>Conclave Certificate July 2021</v>
      </c>
      <c r="AE88" s="1" t="s">
        <v>604</v>
      </c>
    </row>
    <row r="89" spans="1:31">
      <c r="A89" s="3">
        <v>44400.326983738429</v>
      </c>
      <c r="B89" s="1">
        <v>4</v>
      </c>
      <c r="C89" s="1">
        <v>5</v>
      </c>
      <c r="D89" s="1">
        <v>5</v>
      </c>
      <c r="E89" s="1" t="s">
        <v>37</v>
      </c>
      <c r="F89" s="1">
        <v>4</v>
      </c>
      <c r="G89" s="1">
        <v>5</v>
      </c>
      <c r="H89" s="1" t="s">
        <v>37</v>
      </c>
      <c r="I89" s="1" t="s">
        <v>37</v>
      </c>
      <c r="J89" s="1">
        <v>5</v>
      </c>
      <c r="K89" s="1" t="s">
        <v>37</v>
      </c>
      <c r="L89" s="1" t="s">
        <v>37</v>
      </c>
      <c r="M89" s="1">
        <v>5</v>
      </c>
      <c r="N89" s="1">
        <v>5</v>
      </c>
      <c r="O89" s="1" t="s">
        <v>37</v>
      </c>
      <c r="P89" s="1" t="s">
        <v>37</v>
      </c>
      <c r="Q89" s="1" t="s">
        <v>37</v>
      </c>
      <c r="R89" s="1" t="s">
        <v>37</v>
      </c>
      <c r="S89" s="1" t="s">
        <v>37</v>
      </c>
      <c r="T89" s="1">
        <v>5</v>
      </c>
      <c r="U89" s="1" t="s">
        <v>37</v>
      </c>
      <c r="V89" s="1" t="s">
        <v>37</v>
      </c>
      <c r="X89" s="1" t="s">
        <v>605</v>
      </c>
      <c r="Y89" s="1" t="s">
        <v>606</v>
      </c>
      <c r="Z89" s="1" t="s">
        <v>607</v>
      </c>
      <c r="AA89" s="1" t="s">
        <v>608</v>
      </c>
      <c r="AB89" s="1" t="s">
        <v>609</v>
      </c>
      <c r="AC89" s="4" t="s">
        <v>610</v>
      </c>
      <c r="AD89" s="4" t="str">
        <f>HYPERLINK("https://drive.google.com/file/d/1NfEkgcPapu8_RDHrkQtVweX1-2c3pHoN/view?usp=drivesdk","Conclave Certificate July 2021")</f>
        <v>Conclave Certificate July 2021</v>
      </c>
      <c r="AE89" s="1" t="s">
        <v>611</v>
      </c>
    </row>
    <row r="90" spans="1:31">
      <c r="A90" s="3">
        <v>44400.327291678244</v>
      </c>
      <c r="B90" s="1">
        <v>4</v>
      </c>
      <c r="C90" s="1">
        <v>4</v>
      </c>
      <c r="D90" s="1">
        <v>4</v>
      </c>
      <c r="F90" s="1">
        <v>4</v>
      </c>
      <c r="G90" s="1">
        <v>3</v>
      </c>
      <c r="H90" s="1">
        <v>3</v>
      </c>
      <c r="I90" s="1">
        <v>4</v>
      </c>
      <c r="J90" s="1">
        <v>4</v>
      </c>
      <c r="K90" s="1">
        <v>4</v>
      </c>
      <c r="M90" s="1">
        <v>4</v>
      </c>
      <c r="N90" s="1">
        <v>4</v>
      </c>
      <c r="O90" s="1">
        <v>4</v>
      </c>
      <c r="P90" s="1">
        <v>3</v>
      </c>
      <c r="Q90" s="1">
        <v>4</v>
      </c>
      <c r="R90" s="1">
        <v>4</v>
      </c>
      <c r="S90" s="1">
        <v>4</v>
      </c>
      <c r="T90" s="1">
        <v>4</v>
      </c>
      <c r="V90" s="1">
        <v>4</v>
      </c>
      <c r="X90" s="1" t="s">
        <v>612</v>
      </c>
      <c r="Y90" s="1" t="s">
        <v>613</v>
      </c>
      <c r="Z90" s="1" t="s">
        <v>614</v>
      </c>
      <c r="AA90" s="1" t="s">
        <v>615</v>
      </c>
      <c r="AB90" s="1" t="s">
        <v>616</v>
      </c>
      <c r="AC90" s="4" t="s">
        <v>617</v>
      </c>
      <c r="AD90" s="4" t="str">
        <f>HYPERLINK("https://drive.google.com/file/d/18rMJzAkQXnAszudEcEvKA6Brw9blYi4B/view?usp=drivesdk","Conclave Certificate July 2021")</f>
        <v>Conclave Certificate July 2021</v>
      </c>
      <c r="AE90" s="1" t="s">
        <v>618</v>
      </c>
    </row>
    <row r="91" spans="1:31">
      <c r="A91" s="3">
        <v>44400.327638842587</v>
      </c>
      <c r="B91" s="1">
        <v>4</v>
      </c>
      <c r="C91" s="1">
        <v>4</v>
      </c>
      <c r="D91" s="1">
        <v>4</v>
      </c>
      <c r="F91" s="1">
        <v>3</v>
      </c>
      <c r="G91" s="1">
        <v>3</v>
      </c>
      <c r="H91" s="1">
        <v>3</v>
      </c>
      <c r="J91" s="1">
        <v>4</v>
      </c>
      <c r="O91" s="1">
        <v>2</v>
      </c>
      <c r="Q91" s="1">
        <v>4</v>
      </c>
      <c r="R91" s="1">
        <v>4</v>
      </c>
      <c r="S91" s="1">
        <v>4</v>
      </c>
      <c r="T91" s="1">
        <v>4</v>
      </c>
      <c r="V91" s="1">
        <v>4</v>
      </c>
      <c r="X91" s="1" t="s">
        <v>619</v>
      </c>
      <c r="Y91" s="1" t="s">
        <v>620</v>
      </c>
      <c r="Z91" s="1" t="s">
        <v>621</v>
      </c>
      <c r="AA91" s="1" t="s">
        <v>622</v>
      </c>
      <c r="AB91" s="1" t="s">
        <v>623</v>
      </c>
      <c r="AC91" s="4" t="s">
        <v>624</v>
      </c>
      <c r="AD91" s="4" t="str">
        <f>HYPERLINK("https://drive.google.com/file/d/1Km3VpLfTJ8rRNqfd3EBRg4OoNhKT6sKe/view?usp=drivesdk","Conclave Certificate July 2021")</f>
        <v>Conclave Certificate July 2021</v>
      </c>
      <c r="AE91" s="1" t="s">
        <v>625</v>
      </c>
    </row>
    <row r="92" spans="1:31">
      <c r="A92" s="3">
        <v>44400.327699340276</v>
      </c>
      <c r="B92" s="1">
        <v>3</v>
      </c>
      <c r="C92" s="1">
        <v>2</v>
      </c>
      <c r="D92" s="1">
        <v>3</v>
      </c>
      <c r="E92" s="1" t="s">
        <v>37</v>
      </c>
      <c r="F92" s="1">
        <v>4</v>
      </c>
      <c r="G92" s="1">
        <v>4</v>
      </c>
      <c r="H92" s="1">
        <v>3</v>
      </c>
      <c r="I92" s="1">
        <v>3</v>
      </c>
      <c r="J92" s="1">
        <v>3</v>
      </c>
      <c r="K92" s="1" t="s">
        <v>37</v>
      </c>
      <c r="L92" s="1" t="s">
        <v>37</v>
      </c>
      <c r="M92" s="1" t="s">
        <v>37</v>
      </c>
      <c r="N92" s="1">
        <v>3</v>
      </c>
      <c r="O92" s="1">
        <v>3</v>
      </c>
      <c r="P92" s="1">
        <v>4</v>
      </c>
      <c r="Q92" s="1">
        <v>4</v>
      </c>
      <c r="R92" s="1">
        <v>4</v>
      </c>
      <c r="S92" s="1" t="s">
        <v>37</v>
      </c>
      <c r="T92" s="1">
        <v>3</v>
      </c>
      <c r="U92" s="1" t="s">
        <v>37</v>
      </c>
      <c r="V92" s="1" t="s">
        <v>37</v>
      </c>
      <c r="X92" s="1" t="s">
        <v>626</v>
      </c>
      <c r="AA92" s="1" t="s">
        <v>627</v>
      </c>
      <c r="AB92" s="1" t="s">
        <v>628</v>
      </c>
      <c r="AC92" s="4" t="s">
        <v>629</v>
      </c>
      <c r="AD92" s="4" t="str">
        <f>HYPERLINK("https://drive.google.com/file/d/1FX05_w3I2YLw-bExWhyI431S4MD4VPF7/view?usp=drivesdk","Conclave Certificate July 2021")</f>
        <v>Conclave Certificate July 2021</v>
      </c>
      <c r="AE92" s="1" t="s">
        <v>630</v>
      </c>
    </row>
    <row r="93" spans="1:31">
      <c r="A93" s="3">
        <v>44400.331513599536</v>
      </c>
      <c r="B93" s="1">
        <v>4</v>
      </c>
      <c r="C93" s="1">
        <v>4</v>
      </c>
      <c r="D93" s="1" t="s">
        <v>37</v>
      </c>
      <c r="E93" s="1">
        <v>5</v>
      </c>
      <c r="F93" s="1">
        <v>5</v>
      </c>
      <c r="G93" s="1" t="s">
        <v>37</v>
      </c>
      <c r="H93" s="1" t="s">
        <v>37</v>
      </c>
      <c r="I93" s="1" t="s">
        <v>37</v>
      </c>
      <c r="J93" s="1">
        <v>1</v>
      </c>
      <c r="K93" s="1" t="s">
        <v>37</v>
      </c>
      <c r="L93" s="1">
        <v>5</v>
      </c>
      <c r="M93" s="1">
        <v>4</v>
      </c>
      <c r="N93" s="1">
        <v>5</v>
      </c>
      <c r="O93" s="1" t="s">
        <v>37</v>
      </c>
      <c r="P93" s="1" t="s">
        <v>37</v>
      </c>
      <c r="Q93" s="1" t="s">
        <v>37</v>
      </c>
      <c r="R93" s="1" t="s">
        <v>37</v>
      </c>
      <c r="S93" s="1" t="s">
        <v>37</v>
      </c>
      <c r="T93" s="1" t="s">
        <v>37</v>
      </c>
      <c r="U93" s="1">
        <v>1</v>
      </c>
      <c r="V93" s="1" t="s">
        <v>37</v>
      </c>
      <c r="X93" s="1" t="s">
        <v>631</v>
      </c>
      <c r="Y93" s="1" t="s">
        <v>632</v>
      </c>
      <c r="Z93" s="1" t="s">
        <v>633</v>
      </c>
      <c r="AA93" s="1" t="s">
        <v>634</v>
      </c>
      <c r="AB93" s="1" t="s">
        <v>635</v>
      </c>
      <c r="AC93" s="4" t="s">
        <v>636</v>
      </c>
      <c r="AD93" s="4" t="str">
        <f>HYPERLINK("https://drive.google.com/file/d/1FHlpFBq8no7D2BPRzRabYITxTVegAbC1/view?usp=drivesdk","Conclave Certificate July 2021")</f>
        <v>Conclave Certificate July 2021</v>
      </c>
      <c r="AE93" s="1" t="s">
        <v>637</v>
      </c>
    </row>
    <row r="94" spans="1:31">
      <c r="A94" s="3">
        <v>44400.333680763884</v>
      </c>
      <c r="B94" s="1">
        <v>4</v>
      </c>
      <c r="C94" s="1">
        <v>5</v>
      </c>
      <c r="D94" s="1">
        <v>1</v>
      </c>
      <c r="E94" s="1" t="s">
        <v>37</v>
      </c>
      <c r="F94" s="1">
        <v>3</v>
      </c>
      <c r="G94" s="1">
        <v>5</v>
      </c>
      <c r="H94" s="1">
        <v>3</v>
      </c>
      <c r="I94" s="1" t="s">
        <v>37</v>
      </c>
      <c r="J94" s="1">
        <v>4</v>
      </c>
      <c r="K94" s="1">
        <v>4</v>
      </c>
      <c r="L94" s="1" t="s">
        <v>37</v>
      </c>
      <c r="M94" s="1">
        <v>3</v>
      </c>
      <c r="N94" s="1">
        <v>3</v>
      </c>
      <c r="O94" s="1">
        <v>5</v>
      </c>
      <c r="P94" s="1" t="s">
        <v>37</v>
      </c>
      <c r="Q94" s="1" t="s">
        <v>37</v>
      </c>
      <c r="R94" s="1" t="s">
        <v>37</v>
      </c>
      <c r="S94" s="1">
        <v>3</v>
      </c>
      <c r="T94" s="1">
        <v>4</v>
      </c>
      <c r="U94" s="1">
        <v>4</v>
      </c>
      <c r="V94" s="1">
        <v>3</v>
      </c>
      <c r="X94" s="1" t="s">
        <v>638</v>
      </c>
      <c r="Y94" s="1" t="s">
        <v>639</v>
      </c>
      <c r="Z94" s="1" t="s">
        <v>640</v>
      </c>
      <c r="AA94" s="1" t="s">
        <v>641</v>
      </c>
      <c r="AB94" s="1" t="s">
        <v>642</v>
      </c>
      <c r="AC94" s="4" t="s">
        <v>643</v>
      </c>
      <c r="AD94" s="4" t="str">
        <f>HYPERLINK("https://drive.google.com/file/d/1uj8ZrbFXvsIe8qJGBA052CmdJTpjbHyd/view?usp=drivesdk","Conclave Certificate July 2021")</f>
        <v>Conclave Certificate July 2021</v>
      </c>
      <c r="AE94" s="1" t="s">
        <v>644</v>
      </c>
    </row>
    <row r="95" spans="1:31">
      <c r="A95" s="3">
        <v>44400.333711412037</v>
      </c>
      <c r="B95" s="1">
        <v>1</v>
      </c>
      <c r="C95" s="1">
        <v>4</v>
      </c>
      <c r="D95" s="1">
        <v>2</v>
      </c>
      <c r="E95" s="1" t="s">
        <v>37</v>
      </c>
      <c r="F95" s="1">
        <v>5</v>
      </c>
      <c r="G95" s="1">
        <v>1</v>
      </c>
      <c r="H95" s="1">
        <v>1</v>
      </c>
      <c r="I95" s="1">
        <v>3</v>
      </c>
      <c r="J95" s="1">
        <v>3</v>
      </c>
      <c r="K95" s="1">
        <v>3</v>
      </c>
      <c r="L95" s="1">
        <v>3</v>
      </c>
      <c r="M95" s="1">
        <v>3</v>
      </c>
      <c r="N95" s="1">
        <v>3</v>
      </c>
      <c r="O95" s="1">
        <v>3</v>
      </c>
      <c r="P95" s="1">
        <v>4</v>
      </c>
      <c r="Q95" s="1">
        <v>4</v>
      </c>
      <c r="R95" s="1">
        <v>1</v>
      </c>
      <c r="S95" s="1">
        <v>3</v>
      </c>
      <c r="T95" s="1">
        <v>3</v>
      </c>
      <c r="U95" s="1">
        <v>3</v>
      </c>
      <c r="V95" s="1">
        <v>3</v>
      </c>
      <c r="X95" s="1" t="s">
        <v>645</v>
      </c>
      <c r="Y95" s="1" t="s">
        <v>646</v>
      </c>
      <c r="AB95" s="1" t="s">
        <v>647</v>
      </c>
      <c r="AC95" s="4" t="s">
        <v>648</v>
      </c>
      <c r="AD95" s="4" t="str">
        <f>HYPERLINK("https://drive.google.com/file/d/1MxGLYwHo3p2cjgkLFT6WzFrhgxAJlXc3/view?usp=drivesdk","Conclave Certificate July 2021")</f>
        <v>Conclave Certificate July 2021</v>
      </c>
      <c r="AE95" s="1" t="s">
        <v>649</v>
      </c>
    </row>
    <row r="96" spans="1:31">
      <c r="A96" s="3">
        <v>44400.333821932873</v>
      </c>
      <c r="B96" s="1">
        <v>4</v>
      </c>
      <c r="C96" s="1">
        <v>3</v>
      </c>
      <c r="D96" s="1">
        <v>3</v>
      </c>
      <c r="E96" s="1">
        <v>3</v>
      </c>
      <c r="F96" s="1">
        <v>3</v>
      </c>
      <c r="G96" s="1">
        <v>3</v>
      </c>
      <c r="P96" s="1">
        <v>4</v>
      </c>
      <c r="Q96" s="1">
        <v>3</v>
      </c>
      <c r="R96" s="1">
        <v>3</v>
      </c>
      <c r="U96" s="1">
        <v>3</v>
      </c>
      <c r="X96" s="1" t="s">
        <v>650</v>
      </c>
      <c r="Y96" s="1" t="s">
        <v>651</v>
      </c>
      <c r="Z96" s="1" t="s">
        <v>652</v>
      </c>
      <c r="AA96" s="1" t="s">
        <v>653</v>
      </c>
      <c r="AB96" s="1" t="s">
        <v>654</v>
      </c>
      <c r="AC96" s="4" t="s">
        <v>655</v>
      </c>
      <c r="AD96" s="4" t="str">
        <f>HYPERLINK("https://drive.google.com/file/d/1nAp9wsCJXcH-vkg3Xat4Yw04Bx_54OGc/view?usp=drivesdk","Conclave Certificate July 2021")</f>
        <v>Conclave Certificate July 2021</v>
      </c>
      <c r="AE96" s="1" t="s">
        <v>656</v>
      </c>
    </row>
    <row r="97" spans="1:31">
      <c r="A97" s="3">
        <v>44400.334044432871</v>
      </c>
      <c r="B97" s="1">
        <v>5</v>
      </c>
      <c r="C97" s="1">
        <v>4</v>
      </c>
      <c r="D97" s="1">
        <v>3</v>
      </c>
      <c r="E97" s="1">
        <v>4</v>
      </c>
      <c r="F97" s="1">
        <v>4</v>
      </c>
      <c r="G97" s="1">
        <v>4</v>
      </c>
      <c r="H97" s="1">
        <v>2</v>
      </c>
      <c r="I97" s="1">
        <v>4</v>
      </c>
      <c r="J97" s="1">
        <v>4</v>
      </c>
      <c r="K97" s="1">
        <v>4</v>
      </c>
      <c r="L97" s="1">
        <v>4</v>
      </c>
      <c r="M97" s="1">
        <v>4</v>
      </c>
      <c r="N97" s="1">
        <v>4</v>
      </c>
      <c r="O97" s="1">
        <v>4</v>
      </c>
      <c r="P97" s="1">
        <v>4</v>
      </c>
      <c r="Q97" s="1">
        <v>4</v>
      </c>
      <c r="R97" s="1">
        <v>4</v>
      </c>
      <c r="S97" s="1">
        <v>4</v>
      </c>
      <c r="T97" s="1">
        <v>4</v>
      </c>
      <c r="U97" s="1">
        <v>4</v>
      </c>
      <c r="V97" s="1">
        <v>4</v>
      </c>
      <c r="X97" s="1" t="s">
        <v>657</v>
      </c>
      <c r="Y97" s="1" t="s">
        <v>658</v>
      </c>
      <c r="Z97" s="1" t="s">
        <v>659</v>
      </c>
      <c r="AA97" s="1" t="s">
        <v>660</v>
      </c>
      <c r="AB97" s="1" t="s">
        <v>661</v>
      </c>
      <c r="AC97" s="4" t="s">
        <v>662</v>
      </c>
      <c r="AD97" s="4" t="str">
        <f>HYPERLINK("https://drive.google.com/file/d/1sNFe3QI_yVrqlsxcKNZCkr2XGlnlbqU2/view?usp=drivesdk","Conclave Certificate July 2021")</f>
        <v>Conclave Certificate July 2021</v>
      </c>
      <c r="AE97" s="1" t="s">
        <v>663</v>
      </c>
    </row>
    <row r="98" spans="1:31">
      <c r="A98" s="3">
        <v>44400.33445101852</v>
      </c>
      <c r="X98" s="1" t="s">
        <v>97</v>
      </c>
      <c r="Z98" s="1" t="s">
        <v>664</v>
      </c>
      <c r="AA98" s="1" t="s">
        <v>665</v>
      </c>
      <c r="AB98" s="1" t="s">
        <v>666</v>
      </c>
      <c r="AC98" s="4" t="s">
        <v>667</v>
      </c>
      <c r="AD98" s="4" t="str">
        <f>HYPERLINK("https://drive.google.com/file/d/17J00CHoWEeRfY1pA86_5z4DzU1NeXDSD/view?usp=drivesdk","Conclave Certificate July 2021")</f>
        <v>Conclave Certificate July 2021</v>
      </c>
      <c r="AE98" s="1" t="s">
        <v>668</v>
      </c>
    </row>
    <row r="99" spans="1:31">
      <c r="A99" s="3">
        <v>44400.335285636575</v>
      </c>
      <c r="B99" s="1">
        <v>5</v>
      </c>
      <c r="C99" s="1" t="s">
        <v>37</v>
      </c>
      <c r="D99" s="1" t="s">
        <v>37</v>
      </c>
      <c r="E99" s="1" t="s">
        <v>37</v>
      </c>
      <c r="F99" s="1" t="s">
        <v>37</v>
      </c>
      <c r="G99" s="1" t="s">
        <v>37</v>
      </c>
      <c r="H99" s="1" t="s">
        <v>37</v>
      </c>
      <c r="I99" s="1" t="s">
        <v>37</v>
      </c>
      <c r="J99" s="1" t="s">
        <v>37</v>
      </c>
      <c r="K99" s="1" t="s">
        <v>37</v>
      </c>
      <c r="L99" s="1" t="s">
        <v>37</v>
      </c>
      <c r="M99" s="1" t="s">
        <v>37</v>
      </c>
      <c r="N99" s="1" t="s">
        <v>37</v>
      </c>
      <c r="O99" s="1" t="s">
        <v>37</v>
      </c>
      <c r="P99" s="1" t="s">
        <v>37</v>
      </c>
      <c r="Q99" s="1" t="s">
        <v>37</v>
      </c>
      <c r="R99" s="1" t="s">
        <v>37</v>
      </c>
      <c r="S99" s="1" t="s">
        <v>37</v>
      </c>
      <c r="T99" s="1" t="s">
        <v>37</v>
      </c>
      <c r="U99" s="1" t="s">
        <v>37</v>
      </c>
      <c r="V99" s="1" t="s">
        <v>37</v>
      </c>
      <c r="X99" s="1" t="s">
        <v>669</v>
      </c>
      <c r="Y99" s="1" t="s">
        <v>670</v>
      </c>
      <c r="Z99" s="1" t="s">
        <v>671</v>
      </c>
      <c r="AA99" s="1" t="s">
        <v>672</v>
      </c>
      <c r="AB99" s="1" t="s">
        <v>673</v>
      </c>
      <c r="AC99" s="4" t="s">
        <v>674</v>
      </c>
      <c r="AD99" s="4" t="str">
        <f>HYPERLINK("https://drive.google.com/file/d/1SDG37qUIXM4Fz-uJoOFgjCTquQXJ7LFs/view?usp=drivesdk","Conclave Certificate July 2021")</f>
        <v>Conclave Certificate July 2021</v>
      </c>
      <c r="AE99" s="1" t="s">
        <v>675</v>
      </c>
    </row>
    <row r="100" spans="1:31">
      <c r="A100" s="3">
        <v>44400.335315914352</v>
      </c>
      <c r="B100" s="1">
        <v>1</v>
      </c>
      <c r="C100" s="1">
        <v>5</v>
      </c>
      <c r="D100" s="1">
        <v>2</v>
      </c>
      <c r="E100" s="1">
        <v>2</v>
      </c>
      <c r="F100" s="1">
        <v>5</v>
      </c>
      <c r="G100" s="1">
        <v>2</v>
      </c>
      <c r="H100" s="1">
        <v>2</v>
      </c>
      <c r="I100" s="1">
        <v>2</v>
      </c>
      <c r="J100" s="1">
        <v>2</v>
      </c>
      <c r="K100" s="1">
        <v>2</v>
      </c>
      <c r="L100" s="1">
        <v>2</v>
      </c>
      <c r="M100" s="1">
        <v>2</v>
      </c>
      <c r="N100" s="1">
        <v>2</v>
      </c>
      <c r="O100" s="1">
        <v>2</v>
      </c>
      <c r="P100" s="1">
        <v>2</v>
      </c>
      <c r="Q100" s="1">
        <v>2</v>
      </c>
      <c r="R100" s="1">
        <v>2</v>
      </c>
      <c r="S100" s="1">
        <v>2</v>
      </c>
      <c r="T100" s="1">
        <v>2</v>
      </c>
      <c r="U100" s="1">
        <v>2</v>
      </c>
      <c r="V100" s="1">
        <v>2</v>
      </c>
      <c r="X100" s="1" t="s">
        <v>676</v>
      </c>
      <c r="Z100" s="1" t="s">
        <v>677</v>
      </c>
      <c r="AA100" s="1" t="s">
        <v>678</v>
      </c>
      <c r="AB100" s="1" t="s">
        <v>679</v>
      </c>
      <c r="AC100" s="4" t="s">
        <v>680</v>
      </c>
      <c r="AD100" s="4" t="str">
        <f>HYPERLINK("https://drive.google.com/file/d/1rMIAesW4A555jEaH0jStRiQrpKWU_GR1/view?usp=drivesdk","Conclave Certificate July 2021")</f>
        <v>Conclave Certificate July 2021</v>
      </c>
      <c r="AE100" s="1" t="s">
        <v>681</v>
      </c>
    </row>
    <row r="101" spans="1:31">
      <c r="A101" s="3">
        <v>44400.336702962959</v>
      </c>
      <c r="B101" s="1">
        <v>4</v>
      </c>
      <c r="C101" s="1">
        <v>5</v>
      </c>
      <c r="D101" s="1">
        <v>4</v>
      </c>
      <c r="E101" s="1" t="s">
        <v>37</v>
      </c>
      <c r="F101" s="1">
        <v>3</v>
      </c>
      <c r="G101" s="1" t="s">
        <v>37</v>
      </c>
      <c r="H101" s="1">
        <v>3</v>
      </c>
      <c r="I101" s="1">
        <v>4</v>
      </c>
      <c r="J101" s="1">
        <v>5</v>
      </c>
      <c r="K101" s="1" t="s">
        <v>37</v>
      </c>
      <c r="L101" s="1" t="s">
        <v>37</v>
      </c>
      <c r="M101" s="1">
        <v>3</v>
      </c>
      <c r="N101" s="1" t="s">
        <v>37</v>
      </c>
      <c r="O101" s="1">
        <v>4</v>
      </c>
      <c r="P101" s="1">
        <v>4</v>
      </c>
      <c r="Q101" s="1">
        <v>4</v>
      </c>
      <c r="R101" s="1">
        <v>5</v>
      </c>
      <c r="S101" s="1">
        <v>5</v>
      </c>
      <c r="T101" s="1">
        <v>3</v>
      </c>
      <c r="U101" s="1">
        <v>5</v>
      </c>
      <c r="V101" s="1">
        <v>4</v>
      </c>
      <c r="X101" s="1" t="s">
        <v>682</v>
      </c>
      <c r="Y101" s="1" t="s">
        <v>683</v>
      </c>
      <c r="Z101" s="1" t="s">
        <v>684</v>
      </c>
      <c r="AA101" s="1" t="s">
        <v>685</v>
      </c>
      <c r="AB101" s="1" t="s">
        <v>686</v>
      </c>
      <c r="AC101" s="4" t="s">
        <v>687</v>
      </c>
      <c r="AD101" s="4" t="str">
        <f>HYPERLINK("https://drive.google.com/file/d/1HTPy91gMoPHr06RwAmso6FnFYa2QZ9Wl/view?usp=drivesdk","Conclave Certificate July 2021")</f>
        <v>Conclave Certificate July 2021</v>
      </c>
      <c r="AE101" s="1" t="s">
        <v>688</v>
      </c>
    </row>
    <row r="102" spans="1:31">
      <c r="A102" s="3">
        <v>44400.337936701384</v>
      </c>
      <c r="B102" s="1">
        <v>4</v>
      </c>
      <c r="D102" s="1">
        <v>4</v>
      </c>
      <c r="F102" s="1">
        <v>3</v>
      </c>
      <c r="G102" s="1">
        <v>4</v>
      </c>
      <c r="T102" s="1">
        <v>4</v>
      </c>
      <c r="V102" s="1">
        <v>4</v>
      </c>
      <c r="X102" s="1" t="s">
        <v>689</v>
      </c>
      <c r="Y102" s="1" t="s">
        <v>690</v>
      </c>
      <c r="AB102" s="1" t="s">
        <v>691</v>
      </c>
      <c r="AC102" s="4" t="s">
        <v>692</v>
      </c>
      <c r="AD102" s="4" t="str">
        <f>HYPERLINK("https://drive.google.com/file/d/1WdJy1Ap4O2QJWc04g6mU17HQmXJGa9qm/view?usp=drivesdk","Conclave Certificate July 2021")</f>
        <v>Conclave Certificate July 2021</v>
      </c>
      <c r="AE102" s="1" t="s">
        <v>693</v>
      </c>
    </row>
    <row r="103" spans="1:31">
      <c r="A103" s="3">
        <v>44400.338774062504</v>
      </c>
      <c r="B103" s="1">
        <v>4</v>
      </c>
      <c r="C103" s="1">
        <v>3</v>
      </c>
      <c r="D103" s="1">
        <v>5</v>
      </c>
      <c r="E103" s="1" t="s">
        <v>37</v>
      </c>
      <c r="F103" s="1">
        <v>4</v>
      </c>
      <c r="G103" s="1">
        <v>5</v>
      </c>
      <c r="H103" s="1">
        <v>5</v>
      </c>
      <c r="I103" s="1" t="s">
        <v>37</v>
      </c>
      <c r="J103" s="1">
        <v>5</v>
      </c>
      <c r="K103" s="1">
        <v>5</v>
      </c>
      <c r="L103" s="1" t="s">
        <v>37</v>
      </c>
      <c r="M103" s="1">
        <v>5</v>
      </c>
      <c r="N103" s="1">
        <v>5</v>
      </c>
      <c r="O103" s="1">
        <v>5</v>
      </c>
      <c r="P103" s="1">
        <v>5</v>
      </c>
      <c r="Q103" s="1">
        <v>5</v>
      </c>
      <c r="R103" s="1">
        <v>5</v>
      </c>
      <c r="S103" s="1">
        <v>5</v>
      </c>
      <c r="T103" s="1">
        <v>5</v>
      </c>
      <c r="U103" s="1">
        <v>5</v>
      </c>
      <c r="V103" s="1">
        <v>5</v>
      </c>
      <c r="X103" s="1" t="s">
        <v>694</v>
      </c>
      <c r="Y103" s="1" t="s">
        <v>56</v>
      </c>
      <c r="Z103" s="1" t="s">
        <v>695</v>
      </c>
      <c r="AA103" s="1" t="s">
        <v>696</v>
      </c>
      <c r="AB103" s="1" t="s">
        <v>697</v>
      </c>
      <c r="AC103" s="4" t="s">
        <v>698</v>
      </c>
      <c r="AD103" s="4" t="str">
        <f>HYPERLINK("https://drive.google.com/file/d/1drHmNtm3hNzLTgRorH0Vaww4qJxQWnqp/view?usp=drivesdk","Conclave Certificate July 2021")</f>
        <v>Conclave Certificate July 2021</v>
      </c>
      <c r="AE103" s="1" t="s">
        <v>699</v>
      </c>
    </row>
    <row r="104" spans="1:31">
      <c r="A104" s="3">
        <v>44400.338886990736</v>
      </c>
      <c r="B104" s="1">
        <v>4</v>
      </c>
      <c r="C104" s="1">
        <v>4</v>
      </c>
      <c r="D104" s="1">
        <v>3</v>
      </c>
      <c r="F104" s="1">
        <v>3</v>
      </c>
      <c r="G104" s="1">
        <v>4</v>
      </c>
      <c r="H104" s="1">
        <v>3</v>
      </c>
      <c r="I104" s="1">
        <v>3</v>
      </c>
      <c r="J104" s="1">
        <v>3</v>
      </c>
      <c r="L104" s="1">
        <v>4</v>
      </c>
      <c r="M104" s="1">
        <v>4</v>
      </c>
      <c r="N104" s="1">
        <v>3</v>
      </c>
      <c r="O104" s="1">
        <v>3</v>
      </c>
      <c r="P104" s="1">
        <v>4</v>
      </c>
      <c r="Q104" s="1">
        <v>4</v>
      </c>
      <c r="R104" s="1">
        <v>4</v>
      </c>
      <c r="S104" s="1">
        <v>3</v>
      </c>
      <c r="T104" s="1">
        <v>3</v>
      </c>
      <c r="U104" s="1">
        <v>3</v>
      </c>
      <c r="V104" s="1">
        <v>4</v>
      </c>
      <c r="X104" s="1" t="s">
        <v>700</v>
      </c>
      <c r="Y104" s="1" t="s">
        <v>31</v>
      </c>
      <c r="AB104" s="1" t="s">
        <v>701</v>
      </c>
      <c r="AC104" s="4" t="s">
        <v>702</v>
      </c>
      <c r="AD104" s="4" t="str">
        <f>HYPERLINK("https://drive.google.com/file/d/18x_cBKMhwZ108dw3M5T9otuYYf1xYHvo/view?usp=drivesdk","Conclave Certificate July 2021")</f>
        <v>Conclave Certificate July 2021</v>
      </c>
      <c r="AE104" s="1" t="s">
        <v>703</v>
      </c>
    </row>
    <row r="105" spans="1:31">
      <c r="A105" s="3">
        <v>44400.33964716435</v>
      </c>
      <c r="B105" s="1">
        <v>5</v>
      </c>
      <c r="C105" s="1">
        <v>5</v>
      </c>
      <c r="D105" s="1">
        <v>5</v>
      </c>
      <c r="E105" s="1" t="s">
        <v>37</v>
      </c>
      <c r="F105" s="1">
        <v>5</v>
      </c>
      <c r="G105" s="1">
        <v>5</v>
      </c>
      <c r="H105" s="1">
        <v>5</v>
      </c>
      <c r="I105" s="1">
        <v>5</v>
      </c>
      <c r="J105" s="1" t="s">
        <v>37</v>
      </c>
      <c r="K105" s="1" t="s">
        <v>37</v>
      </c>
      <c r="L105" s="1">
        <v>5</v>
      </c>
      <c r="M105" s="1">
        <v>5</v>
      </c>
      <c r="N105" s="1">
        <v>5</v>
      </c>
      <c r="O105" s="1">
        <v>5</v>
      </c>
      <c r="P105" s="1">
        <v>5</v>
      </c>
      <c r="Q105" s="1">
        <v>5</v>
      </c>
      <c r="R105" s="1">
        <v>5</v>
      </c>
      <c r="S105" s="1">
        <v>5</v>
      </c>
      <c r="T105" s="1">
        <v>5</v>
      </c>
      <c r="U105" s="1" t="s">
        <v>37</v>
      </c>
      <c r="V105" s="1">
        <v>5</v>
      </c>
      <c r="X105" s="1" t="s">
        <v>704</v>
      </c>
      <c r="Y105" s="1" t="s">
        <v>705</v>
      </c>
      <c r="Z105" s="1" t="s">
        <v>706</v>
      </c>
      <c r="AA105" s="1" t="s">
        <v>707</v>
      </c>
      <c r="AB105" s="1" t="s">
        <v>708</v>
      </c>
      <c r="AC105" s="4" t="s">
        <v>709</v>
      </c>
      <c r="AD105" s="4" t="str">
        <f>HYPERLINK("https://drive.google.com/file/d/1WGnZD0fGC6mJalke9Jb18OxNh5vyzRLf/view?usp=drivesdk","Conclave Certificate July 2021")</f>
        <v>Conclave Certificate July 2021</v>
      </c>
      <c r="AE105" s="1" t="s">
        <v>710</v>
      </c>
    </row>
    <row r="106" spans="1:31">
      <c r="A106" s="3">
        <v>44400.339666527776</v>
      </c>
      <c r="B106" s="1">
        <v>5</v>
      </c>
      <c r="C106" s="1">
        <v>5</v>
      </c>
      <c r="D106" s="1">
        <v>5</v>
      </c>
      <c r="E106" s="1" t="s">
        <v>37</v>
      </c>
      <c r="F106" s="1">
        <v>4</v>
      </c>
      <c r="G106" s="1">
        <v>4</v>
      </c>
      <c r="H106" s="1" t="s">
        <v>37</v>
      </c>
      <c r="I106" s="1">
        <v>5</v>
      </c>
      <c r="J106" s="1">
        <v>4</v>
      </c>
      <c r="K106" s="1">
        <v>5</v>
      </c>
      <c r="L106" s="1">
        <v>5</v>
      </c>
      <c r="M106" s="1">
        <v>3</v>
      </c>
      <c r="N106" s="1" t="s">
        <v>37</v>
      </c>
      <c r="O106" s="1" t="s">
        <v>37</v>
      </c>
      <c r="P106" s="1">
        <v>4</v>
      </c>
      <c r="Q106" s="1" t="s">
        <v>37</v>
      </c>
      <c r="R106" s="1">
        <v>4</v>
      </c>
      <c r="S106" s="1">
        <v>4</v>
      </c>
      <c r="T106" s="1">
        <v>5</v>
      </c>
      <c r="U106" s="1" t="s">
        <v>37</v>
      </c>
      <c r="V106" s="1">
        <v>5</v>
      </c>
      <c r="X106" s="1" t="s">
        <v>711</v>
      </c>
      <c r="Y106" s="1" t="s">
        <v>712</v>
      </c>
      <c r="Z106" s="1" t="s">
        <v>713</v>
      </c>
      <c r="AA106" s="1" t="s">
        <v>714</v>
      </c>
      <c r="AB106" s="1" t="s">
        <v>715</v>
      </c>
      <c r="AC106" s="4" t="s">
        <v>716</v>
      </c>
      <c r="AD106" s="4" t="str">
        <f>HYPERLINK("https://drive.google.com/file/d/1xVv3cb7tjt3KZ43UaG1QnGKHixtnQQur/view?usp=drivesdk","Conclave Certificate July 2021")</f>
        <v>Conclave Certificate July 2021</v>
      </c>
      <c r="AE106" s="1" t="s">
        <v>717</v>
      </c>
    </row>
    <row r="107" spans="1:31">
      <c r="A107" s="3">
        <v>44400.340145393522</v>
      </c>
      <c r="X107" s="1" t="s">
        <v>718</v>
      </c>
      <c r="Z107" s="1" t="s">
        <v>719</v>
      </c>
      <c r="AA107" s="1" t="s">
        <v>720</v>
      </c>
      <c r="AB107" s="1" t="s">
        <v>721</v>
      </c>
      <c r="AC107" s="4" t="s">
        <v>722</v>
      </c>
      <c r="AD107" s="4" t="str">
        <f>HYPERLINK("https://drive.google.com/file/d/19TBiSq_hyn_BMVtmG6ifvcxg2cLI-PPO/view?usp=drivesdk","Conclave Certificate July 2021")</f>
        <v>Conclave Certificate July 2021</v>
      </c>
      <c r="AE107" s="1" t="s">
        <v>723</v>
      </c>
    </row>
    <row r="108" spans="1:31">
      <c r="A108" s="3">
        <v>44400.340387337958</v>
      </c>
      <c r="B108" s="1">
        <v>4</v>
      </c>
      <c r="C108" s="1">
        <v>3</v>
      </c>
      <c r="D108" s="1">
        <v>2</v>
      </c>
      <c r="E108" s="1">
        <v>3</v>
      </c>
      <c r="F108" s="1">
        <v>3</v>
      </c>
      <c r="G108" s="1">
        <v>2</v>
      </c>
      <c r="H108" s="1">
        <v>2</v>
      </c>
      <c r="I108" s="1">
        <v>2</v>
      </c>
      <c r="J108" s="1">
        <v>2</v>
      </c>
      <c r="K108" s="1">
        <v>3</v>
      </c>
      <c r="L108" s="1">
        <v>2</v>
      </c>
      <c r="M108" s="1">
        <v>3</v>
      </c>
      <c r="N108" s="1">
        <v>3</v>
      </c>
      <c r="O108" s="1">
        <v>3</v>
      </c>
      <c r="P108" s="1">
        <v>4</v>
      </c>
      <c r="Q108" s="1">
        <v>4</v>
      </c>
      <c r="R108" s="1">
        <v>4</v>
      </c>
      <c r="S108" s="1">
        <v>4</v>
      </c>
      <c r="T108" s="1">
        <v>4</v>
      </c>
      <c r="U108" s="1">
        <v>4</v>
      </c>
      <c r="V108" s="1">
        <v>4</v>
      </c>
      <c r="X108" s="1" t="s">
        <v>724</v>
      </c>
      <c r="Y108" s="1" t="s">
        <v>725</v>
      </c>
      <c r="Z108" s="1" t="s">
        <v>726</v>
      </c>
      <c r="AA108" s="1" t="s">
        <v>727</v>
      </c>
      <c r="AB108" s="1" t="s">
        <v>728</v>
      </c>
      <c r="AC108" s="4" t="s">
        <v>729</v>
      </c>
      <c r="AD108" s="4" t="str">
        <f>HYPERLINK("https://drive.google.com/file/d/1d9ka101nOYLmP14Cmswtradpcx-bPAfT/view?usp=drivesdk","Conclave Certificate July 2021")</f>
        <v>Conclave Certificate July 2021</v>
      </c>
      <c r="AE108" s="1" t="s">
        <v>730</v>
      </c>
    </row>
    <row r="109" spans="1:31">
      <c r="A109" s="3">
        <v>44400.340586331018</v>
      </c>
      <c r="B109" s="1">
        <v>5</v>
      </c>
      <c r="C109" s="1">
        <v>4</v>
      </c>
      <c r="D109" s="1">
        <v>4</v>
      </c>
      <c r="E109" s="1">
        <v>4</v>
      </c>
      <c r="F109" s="1">
        <v>4</v>
      </c>
      <c r="G109" s="1">
        <v>4</v>
      </c>
      <c r="H109" s="1">
        <v>4</v>
      </c>
      <c r="I109" s="1">
        <v>4</v>
      </c>
      <c r="J109" s="1">
        <v>4</v>
      </c>
      <c r="K109" s="1">
        <v>3</v>
      </c>
      <c r="M109" s="1">
        <v>4</v>
      </c>
      <c r="N109" s="1">
        <v>4</v>
      </c>
      <c r="O109" s="1">
        <v>4</v>
      </c>
      <c r="P109" s="1">
        <v>4</v>
      </c>
      <c r="Q109" s="1">
        <v>4</v>
      </c>
      <c r="R109" s="1">
        <v>4</v>
      </c>
      <c r="S109" s="1">
        <v>4</v>
      </c>
      <c r="T109" s="1">
        <v>4</v>
      </c>
      <c r="V109" s="1">
        <v>4</v>
      </c>
      <c r="X109" s="1" t="s">
        <v>731</v>
      </c>
      <c r="Y109" s="1" t="s">
        <v>732</v>
      </c>
      <c r="Z109" s="1" t="s">
        <v>733</v>
      </c>
      <c r="AA109" s="1" t="s">
        <v>734</v>
      </c>
      <c r="AB109" s="1" t="s">
        <v>735</v>
      </c>
      <c r="AC109" s="4" t="s">
        <v>736</v>
      </c>
      <c r="AD109" s="4" t="str">
        <f>HYPERLINK("https://drive.google.com/file/d/1siecO23ThmWtlVK6Hp7dZpU-0x0dmTdS/view?usp=drivesdk","Conclave Certificate July 2021")</f>
        <v>Conclave Certificate July 2021</v>
      </c>
      <c r="AE109" s="1" t="s">
        <v>737</v>
      </c>
    </row>
    <row r="110" spans="1:31">
      <c r="A110" s="3">
        <v>44400.341616921301</v>
      </c>
      <c r="B110" s="1">
        <v>4</v>
      </c>
      <c r="C110" s="1">
        <v>5</v>
      </c>
      <c r="D110" s="1">
        <v>4</v>
      </c>
      <c r="E110" s="1">
        <v>4</v>
      </c>
      <c r="F110" s="1">
        <v>5</v>
      </c>
      <c r="G110" s="1">
        <v>5</v>
      </c>
      <c r="H110" s="1">
        <v>3</v>
      </c>
      <c r="I110" s="1">
        <v>4</v>
      </c>
      <c r="J110" s="1">
        <v>5</v>
      </c>
      <c r="K110" s="1" t="s">
        <v>37</v>
      </c>
      <c r="L110" s="1" t="s">
        <v>37</v>
      </c>
      <c r="M110" s="1">
        <v>5</v>
      </c>
      <c r="N110" s="1">
        <v>4</v>
      </c>
      <c r="O110" s="1">
        <v>4</v>
      </c>
      <c r="P110" s="1">
        <v>4</v>
      </c>
      <c r="Q110" s="1">
        <v>5</v>
      </c>
      <c r="R110" s="1">
        <v>5</v>
      </c>
      <c r="S110" s="1">
        <v>5</v>
      </c>
      <c r="T110" s="1">
        <v>4</v>
      </c>
      <c r="U110" s="1" t="s">
        <v>37</v>
      </c>
      <c r="V110" s="1">
        <v>5</v>
      </c>
      <c r="X110" s="1" t="s">
        <v>37</v>
      </c>
      <c r="Y110" s="1" t="s">
        <v>37</v>
      </c>
      <c r="AB110" s="1" t="s">
        <v>738</v>
      </c>
      <c r="AC110" s="4" t="s">
        <v>739</v>
      </c>
      <c r="AD110" s="4" t="str">
        <f>HYPERLINK("https://drive.google.com/file/d/1ZMu6ulyXCwjIAkDl99JMgfCaYFfw5Mzb/view?usp=drivesdk","Conclave Certificate July 2021")</f>
        <v>Conclave Certificate July 2021</v>
      </c>
      <c r="AE110" s="1" t="s">
        <v>740</v>
      </c>
    </row>
    <row r="111" spans="1:31">
      <c r="A111" s="3">
        <v>44400.343213599539</v>
      </c>
      <c r="B111" s="1">
        <v>5</v>
      </c>
      <c r="C111" s="1">
        <v>5</v>
      </c>
      <c r="D111" s="1">
        <v>5</v>
      </c>
      <c r="E111" s="1" t="s">
        <v>37</v>
      </c>
      <c r="F111" s="1">
        <v>5</v>
      </c>
      <c r="G111" s="1">
        <v>5</v>
      </c>
      <c r="H111" s="1">
        <v>3</v>
      </c>
      <c r="I111" s="1">
        <v>4</v>
      </c>
      <c r="J111" s="1">
        <v>5</v>
      </c>
      <c r="K111" s="1" t="s">
        <v>37</v>
      </c>
      <c r="L111" s="1">
        <v>5</v>
      </c>
      <c r="M111" s="1">
        <v>5</v>
      </c>
      <c r="N111" s="1">
        <v>5</v>
      </c>
      <c r="O111" s="1">
        <v>5</v>
      </c>
      <c r="P111" s="1" t="s">
        <v>37</v>
      </c>
      <c r="Q111" s="1">
        <v>5</v>
      </c>
      <c r="R111" s="1">
        <v>5</v>
      </c>
      <c r="S111" s="1">
        <v>5</v>
      </c>
      <c r="T111" s="1">
        <v>5</v>
      </c>
      <c r="U111" s="1">
        <v>5</v>
      </c>
      <c r="V111" s="1">
        <v>5</v>
      </c>
      <c r="X111" s="1" t="s">
        <v>479</v>
      </c>
      <c r="Y111" s="1" t="s">
        <v>480</v>
      </c>
      <c r="Z111" s="1" t="s">
        <v>481</v>
      </c>
      <c r="AA111" s="1" t="s">
        <v>482</v>
      </c>
      <c r="AB111" s="1" t="s">
        <v>741</v>
      </c>
      <c r="AC111" s="4" t="s">
        <v>742</v>
      </c>
      <c r="AD111" s="4" t="str">
        <f>HYPERLINK("https://drive.google.com/file/d/1t4lACMzfz4Da7GUP2VBTGC93qMv0W-4u/view?usp=drivesdk","Conclave Certificate July 2021")</f>
        <v>Conclave Certificate July 2021</v>
      </c>
      <c r="AE111" s="1" t="s">
        <v>743</v>
      </c>
    </row>
    <row r="112" spans="1:31">
      <c r="A112" s="3">
        <v>44400.344207013884</v>
      </c>
      <c r="B112" s="1">
        <v>3</v>
      </c>
      <c r="C112" s="1">
        <v>3</v>
      </c>
      <c r="D112" s="1">
        <v>2</v>
      </c>
      <c r="E112" s="1">
        <v>3</v>
      </c>
      <c r="F112" s="1">
        <v>3</v>
      </c>
      <c r="G112" s="1">
        <v>2</v>
      </c>
      <c r="H112" s="1">
        <v>2</v>
      </c>
      <c r="I112" s="1">
        <v>3</v>
      </c>
      <c r="J112" s="1">
        <v>3</v>
      </c>
      <c r="M112" s="1">
        <v>3</v>
      </c>
      <c r="N112" s="1">
        <v>2</v>
      </c>
      <c r="O112" s="1">
        <v>3</v>
      </c>
      <c r="Q112" s="1">
        <v>3</v>
      </c>
      <c r="R112" s="1">
        <v>2</v>
      </c>
      <c r="S112" s="1">
        <v>2</v>
      </c>
      <c r="T112" s="1">
        <v>2</v>
      </c>
      <c r="U112" s="1">
        <v>3</v>
      </c>
      <c r="X112" s="1" t="s">
        <v>744</v>
      </c>
      <c r="Y112" s="1" t="s">
        <v>745</v>
      </c>
      <c r="Z112" s="1" t="s">
        <v>746</v>
      </c>
      <c r="AA112" s="1" t="s">
        <v>747</v>
      </c>
      <c r="AB112" s="1" t="s">
        <v>748</v>
      </c>
      <c r="AC112" s="4" t="s">
        <v>749</v>
      </c>
      <c r="AD112" s="4" t="str">
        <f>HYPERLINK("https://drive.google.com/file/d/16P9K2Fan1unxuOXcLUkljvdnLO8X7y2s/view?usp=drivesdk","Conclave Certificate July 2021")</f>
        <v>Conclave Certificate July 2021</v>
      </c>
      <c r="AE112" s="1" t="s">
        <v>750</v>
      </c>
    </row>
    <row r="113" spans="1:31">
      <c r="A113" s="3">
        <v>44400.345702395833</v>
      </c>
      <c r="B113" s="1">
        <v>5</v>
      </c>
      <c r="C113" s="1">
        <v>5</v>
      </c>
      <c r="D113" s="1">
        <v>5</v>
      </c>
      <c r="E113" s="1" t="s">
        <v>37</v>
      </c>
      <c r="F113" s="1">
        <v>5</v>
      </c>
      <c r="G113" s="1">
        <v>5</v>
      </c>
      <c r="H113" s="1" t="s">
        <v>37</v>
      </c>
      <c r="I113" s="1">
        <v>5</v>
      </c>
      <c r="J113" s="1">
        <v>5</v>
      </c>
      <c r="K113" s="1" t="s">
        <v>37</v>
      </c>
      <c r="L113" s="1" t="s">
        <v>37</v>
      </c>
      <c r="M113" s="1" t="s">
        <v>37</v>
      </c>
      <c r="N113" s="1">
        <v>5</v>
      </c>
      <c r="O113" s="1">
        <v>5</v>
      </c>
      <c r="P113" s="1" t="s">
        <v>37</v>
      </c>
      <c r="Q113" s="1" t="s">
        <v>37</v>
      </c>
      <c r="R113" s="1">
        <v>5</v>
      </c>
      <c r="S113" s="1" t="s">
        <v>37</v>
      </c>
      <c r="T113" s="1">
        <v>5</v>
      </c>
      <c r="U113" s="1" t="s">
        <v>37</v>
      </c>
      <c r="V113" s="1">
        <v>5</v>
      </c>
      <c r="X113" s="1" t="s">
        <v>751</v>
      </c>
      <c r="Y113" s="1" t="s">
        <v>752</v>
      </c>
      <c r="Z113" s="1" t="s">
        <v>753</v>
      </c>
      <c r="AA113" s="1" t="s">
        <v>754</v>
      </c>
      <c r="AB113" s="1" t="s">
        <v>755</v>
      </c>
      <c r="AC113" s="4" t="s">
        <v>756</v>
      </c>
      <c r="AD113" s="4" t="str">
        <f>HYPERLINK("https://drive.google.com/file/d/1SYxZmSNMhDxryRYxkSF_7e5bU3dB2OFB/view?usp=drivesdk","Conclave Certificate July 2021")</f>
        <v>Conclave Certificate July 2021</v>
      </c>
      <c r="AE113" s="1" t="s">
        <v>757</v>
      </c>
    </row>
    <row r="114" spans="1:31">
      <c r="A114" s="3">
        <v>44400.347550520833</v>
      </c>
      <c r="B114" s="1">
        <v>5</v>
      </c>
      <c r="C114" s="1">
        <v>4</v>
      </c>
      <c r="D114" s="1">
        <v>4</v>
      </c>
      <c r="E114" s="1">
        <v>4</v>
      </c>
      <c r="F114" s="1">
        <v>4</v>
      </c>
      <c r="G114" s="1">
        <v>4</v>
      </c>
      <c r="K114" s="1">
        <v>4</v>
      </c>
      <c r="M114" s="1">
        <v>4</v>
      </c>
      <c r="N114" s="1">
        <v>4</v>
      </c>
      <c r="P114" s="1">
        <v>4</v>
      </c>
      <c r="R114" s="1">
        <v>4</v>
      </c>
      <c r="T114" s="1">
        <v>4</v>
      </c>
      <c r="V114" s="1">
        <v>4</v>
      </c>
      <c r="X114" s="1" t="s">
        <v>758</v>
      </c>
      <c r="Y114" s="1" t="s">
        <v>759</v>
      </c>
      <c r="Z114" s="1" t="s">
        <v>760</v>
      </c>
      <c r="AA114" s="1" t="s">
        <v>761</v>
      </c>
      <c r="AB114" s="1" t="s">
        <v>762</v>
      </c>
      <c r="AC114" s="4" t="s">
        <v>763</v>
      </c>
      <c r="AD114" s="4" t="str">
        <f>HYPERLINK("https://drive.google.com/file/d/1qi9qd0akkwKAXY46EDKOxQTP18RKgiRB/view?usp=drivesdk","Conclave Certificate July 2021")</f>
        <v>Conclave Certificate July 2021</v>
      </c>
      <c r="AE114" s="1" t="s">
        <v>764</v>
      </c>
    </row>
    <row r="115" spans="1:31">
      <c r="A115" s="3">
        <v>44400.352068865745</v>
      </c>
      <c r="B115" s="1">
        <v>3</v>
      </c>
      <c r="C115" s="1">
        <v>4</v>
      </c>
      <c r="D115" s="1">
        <v>4</v>
      </c>
      <c r="E115" s="1">
        <v>4</v>
      </c>
      <c r="F115" s="1">
        <v>4</v>
      </c>
      <c r="G115" s="1">
        <v>3</v>
      </c>
      <c r="H115" s="1">
        <v>3</v>
      </c>
      <c r="I115" s="1">
        <v>1</v>
      </c>
      <c r="J115" s="1">
        <v>3</v>
      </c>
      <c r="K115" s="1">
        <v>3</v>
      </c>
      <c r="L115" s="1">
        <v>3</v>
      </c>
      <c r="M115" s="1">
        <v>4</v>
      </c>
      <c r="N115" s="1">
        <v>4</v>
      </c>
      <c r="O115" s="1">
        <v>3</v>
      </c>
      <c r="P115" s="1">
        <v>2</v>
      </c>
      <c r="Q115" s="1">
        <v>3</v>
      </c>
      <c r="R115" s="1">
        <v>3</v>
      </c>
      <c r="S115" s="1">
        <v>4</v>
      </c>
      <c r="T115" s="1">
        <v>4</v>
      </c>
      <c r="U115" s="1">
        <v>3</v>
      </c>
      <c r="V115" s="1">
        <v>4</v>
      </c>
      <c r="X115" s="1" t="s">
        <v>724</v>
      </c>
      <c r="Y115" s="1" t="s">
        <v>765</v>
      </c>
      <c r="Z115" s="1" t="s">
        <v>766</v>
      </c>
      <c r="AA115" s="1" t="s">
        <v>767</v>
      </c>
      <c r="AB115" s="1" t="s">
        <v>768</v>
      </c>
      <c r="AC115" s="4" t="s">
        <v>769</v>
      </c>
      <c r="AD115" s="4" t="str">
        <f>HYPERLINK("https://drive.google.com/file/d/1JxqYk9SJOnF75wdCSbFFai67wZTnFo6F/view?usp=drivesdk","Conclave Certificate July 2021")</f>
        <v>Conclave Certificate July 2021</v>
      </c>
      <c r="AE115" s="1" t="s">
        <v>770</v>
      </c>
    </row>
    <row r="116" spans="1:31">
      <c r="A116" s="3">
        <v>44400.353515810188</v>
      </c>
      <c r="B116" s="1">
        <v>5</v>
      </c>
      <c r="C116" s="1">
        <v>3</v>
      </c>
      <c r="D116" s="1">
        <v>3</v>
      </c>
      <c r="E116" s="1">
        <v>3</v>
      </c>
      <c r="F116" s="1">
        <v>3</v>
      </c>
      <c r="G116" s="1">
        <v>3</v>
      </c>
      <c r="H116" s="1">
        <v>2</v>
      </c>
      <c r="I116" s="1">
        <v>3</v>
      </c>
      <c r="J116" s="1">
        <v>3</v>
      </c>
      <c r="K116" s="1">
        <v>3</v>
      </c>
      <c r="L116" s="1">
        <v>3</v>
      </c>
      <c r="M116" s="1">
        <v>3</v>
      </c>
      <c r="N116" s="1">
        <v>3</v>
      </c>
      <c r="O116" s="1">
        <v>3</v>
      </c>
      <c r="P116" s="1">
        <v>3</v>
      </c>
      <c r="Q116" s="1">
        <v>3</v>
      </c>
      <c r="R116" s="1">
        <v>3</v>
      </c>
      <c r="S116" s="1">
        <v>3</v>
      </c>
      <c r="T116" s="1">
        <v>3</v>
      </c>
      <c r="U116" s="1">
        <v>3</v>
      </c>
      <c r="V116" s="1">
        <v>3</v>
      </c>
      <c r="X116" s="1" t="s">
        <v>771</v>
      </c>
      <c r="Y116" s="1" t="s">
        <v>772</v>
      </c>
      <c r="Z116" s="1" t="s">
        <v>773</v>
      </c>
      <c r="AA116" s="1" t="s">
        <v>774</v>
      </c>
      <c r="AB116" s="1" t="s">
        <v>775</v>
      </c>
      <c r="AC116" s="4" t="s">
        <v>776</v>
      </c>
      <c r="AD116" s="4" t="str">
        <f>HYPERLINK("https://drive.google.com/file/d/1u8htJBgKoPik-v50qIZWUvmVfX7BOHzo/view?usp=drivesdk","Conclave Certificate July 2021")</f>
        <v>Conclave Certificate July 2021</v>
      </c>
      <c r="AE116" s="1" t="s">
        <v>777</v>
      </c>
    </row>
    <row r="117" spans="1:31">
      <c r="A117" s="3">
        <v>44400.353165451394</v>
      </c>
      <c r="B117" s="1">
        <v>5</v>
      </c>
      <c r="C117" s="1">
        <v>4</v>
      </c>
      <c r="D117" s="1">
        <v>4</v>
      </c>
      <c r="E117" s="1">
        <v>4</v>
      </c>
      <c r="F117" s="1">
        <v>4</v>
      </c>
      <c r="G117" s="1">
        <v>4</v>
      </c>
      <c r="H117" s="1">
        <v>4</v>
      </c>
      <c r="I117" s="1">
        <v>4</v>
      </c>
      <c r="J117" s="1">
        <v>4</v>
      </c>
      <c r="K117" s="1">
        <v>4</v>
      </c>
      <c r="L117" s="1">
        <v>4</v>
      </c>
      <c r="M117" s="1">
        <v>4</v>
      </c>
      <c r="N117" s="1">
        <v>4</v>
      </c>
      <c r="O117" s="1">
        <v>4</v>
      </c>
      <c r="P117" s="1">
        <v>4</v>
      </c>
      <c r="Q117" s="1">
        <v>4</v>
      </c>
      <c r="R117" s="1">
        <v>4</v>
      </c>
      <c r="S117" s="1">
        <v>4</v>
      </c>
      <c r="T117" s="1">
        <v>4</v>
      </c>
      <c r="U117" s="1">
        <v>4</v>
      </c>
      <c r="V117" s="1">
        <v>4</v>
      </c>
      <c r="X117" s="1" t="s">
        <v>778</v>
      </c>
      <c r="Y117" s="1" t="s">
        <v>779</v>
      </c>
      <c r="Z117" s="1" t="s">
        <v>780</v>
      </c>
      <c r="AA117" s="1" t="s">
        <v>767</v>
      </c>
      <c r="AB117" s="1" t="s">
        <v>781</v>
      </c>
      <c r="AC117" s="4" t="s">
        <v>782</v>
      </c>
      <c r="AD117" s="4" t="str">
        <f>HYPERLINK("https://drive.google.com/file/d/1yPG8PU1QH9caUxaHQ300C4xTBMv0uhhl/view?usp=drivesdk","Conclave Certificate July 2021")</f>
        <v>Conclave Certificate July 2021</v>
      </c>
      <c r="AE117" s="1" t="s">
        <v>777</v>
      </c>
    </row>
    <row r="118" spans="1:31">
      <c r="A118" s="3">
        <v>44400.355362476854</v>
      </c>
      <c r="B118" s="1">
        <v>5</v>
      </c>
      <c r="C118" s="1">
        <v>4</v>
      </c>
      <c r="D118" s="1">
        <v>5</v>
      </c>
      <c r="E118" s="1" t="s">
        <v>37</v>
      </c>
      <c r="F118" s="1">
        <v>4</v>
      </c>
      <c r="G118" s="1">
        <v>5</v>
      </c>
      <c r="H118" s="1">
        <v>4</v>
      </c>
      <c r="I118" s="1">
        <v>5</v>
      </c>
      <c r="J118" s="1">
        <v>4</v>
      </c>
      <c r="K118" s="1" t="s">
        <v>37</v>
      </c>
      <c r="L118" s="1" t="s">
        <v>37</v>
      </c>
      <c r="M118" s="1">
        <v>5</v>
      </c>
      <c r="N118" s="1">
        <v>5</v>
      </c>
      <c r="O118" s="1">
        <v>5</v>
      </c>
      <c r="P118" s="1">
        <v>5</v>
      </c>
      <c r="Q118" s="1">
        <v>4</v>
      </c>
      <c r="R118" s="1">
        <v>5</v>
      </c>
      <c r="S118" s="1">
        <v>5</v>
      </c>
      <c r="T118" s="1">
        <v>5</v>
      </c>
      <c r="U118" s="1">
        <v>4</v>
      </c>
      <c r="V118" s="1">
        <v>5</v>
      </c>
      <c r="X118" s="1" t="s">
        <v>783</v>
      </c>
      <c r="Y118" s="1" t="s">
        <v>784</v>
      </c>
      <c r="Z118" s="1" t="s">
        <v>785</v>
      </c>
      <c r="AA118" s="1" t="s">
        <v>786</v>
      </c>
      <c r="AB118" s="1" t="s">
        <v>787</v>
      </c>
      <c r="AC118" s="4" t="s">
        <v>788</v>
      </c>
      <c r="AD118" s="4" t="str">
        <f>HYPERLINK("https://drive.google.com/file/d/1cHpzUc0NYCNOw30K1RBkQERUO0Ms2sCu/view?usp=drivesdk","Conclave Certificate July 2021")</f>
        <v>Conclave Certificate July 2021</v>
      </c>
      <c r="AE118" s="1" t="s">
        <v>789</v>
      </c>
    </row>
    <row r="119" spans="1:31">
      <c r="A119" s="3">
        <v>44400.355435949074</v>
      </c>
      <c r="B119" s="1">
        <v>4</v>
      </c>
      <c r="C119" s="1">
        <v>5</v>
      </c>
      <c r="D119" s="1">
        <v>4</v>
      </c>
      <c r="E119" s="1">
        <v>4</v>
      </c>
      <c r="F119" s="1">
        <v>5</v>
      </c>
      <c r="G119" s="1">
        <v>4</v>
      </c>
      <c r="H119" s="1">
        <v>4</v>
      </c>
      <c r="I119" s="1">
        <v>4</v>
      </c>
      <c r="J119" s="1">
        <v>4</v>
      </c>
      <c r="K119" s="1" t="s">
        <v>37</v>
      </c>
      <c r="L119" s="1" t="s">
        <v>37</v>
      </c>
      <c r="M119" s="1" t="s">
        <v>37</v>
      </c>
      <c r="N119" s="1">
        <v>4</v>
      </c>
      <c r="O119" s="1">
        <v>4</v>
      </c>
      <c r="P119" s="1">
        <v>4</v>
      </c>
      <c r="Q119" s="1">
        <v>4</v>
      </c>
      <c r="R119" s="1">
        <v>4</v>
      </c>
      <c r="S119" s="1">
        <v>4</v>
      </c>
      <c r="T119" s="1">
        <v>4</v>
      </c>
      <c r="U119" s="1">
        <v>4</v>
      </c>
      <c r="V119" s="1">
        <v>4</v>
      </c>
      <c r="X119" s="1" t="s">
        <v>790</v>
      </c>
      <c r="Z119" s="1" t="s">
        <v>791</v>
      </c>
      <c r="AA119" s="1" t="s">
        <v>792</v>
      </c>
      <c r="AB119" s="1" t="s">
        <v>793</v>
      </c>
      <c r="AC119" s="4" t="s">
        <v>794</v>
      </c>
      <c r="AD119" s="4" t="str">
        <f>HYPERLINK("https://drive.google.com/file/d/1GecoMWGTIiGL1vTM9yKQyfX49ULaZxVC/view?usp=drivesdk","Conclave Certificate July 2021")</f>
        <v>Conclave Certificate July 2021</v>
      </c>
      <c r="AE119" s="1" t="s">
        <v>789</v>
      </c>
    </row>
    <row r="120" spans="1:31">
      <c r="A120" s="3">
        <v>44400.356746944446</v>
      </c>
      <c r="B120" s="1">
        <v>2</v>
      </c>
      <c r="C120" s="1">
        <v>1</v>
      </c>
      <c r="F120" s="1">
        <v>1</v>
      </c>
      <c r="H120" s="1">
        <v>3</v>
      </c>
      <c r="M120" s="1">
        <v>3</v>
      </c>
      <c r="N120" s="1">
        <v>2</v>
      </c>
      <c r="P120" s="1">
        <v>2</v>
      </c>
      <c r="T120" s="1">
        <v>2</v>
      </c>
      <c r="X120" s="1" t="s">
        <v>795</v>
      </c>
      <c r="Y120" s="1" t="s">
        <v>796</v>
      </c>
      <c r="Z120" s="1" t="s">
        <v>797</v>
      </c>
      <c r="AA120" s="1" t="s">
        <v>798</v>
      </c>
      <c r="AB120" s="1" t="s">
        <v>799</v>
      </c>
      <c r="AC120" s="4" t="s">
        <v>800</v>
      </c>
      <c r="AD120" s="4" t="str">
        <f>HYPERLINK("https://drive.google.com/file/d/1Cvuc-OhE7m1LR4CUkjUB-4khafoUwGob/view?usp=drivesdk","Conclave Certificate July 2021")</f>
        <v>Conclave Certificate July 2021</v>
      </c>
      <c r="AE120" s="1" t="s">
        <v>801</v>
      </c>
    </row>
    <row r="121" spans="1:31">
      <c r="A121" s="3">
        <v>44400.357678541666</v>
      </c>
      <c r="X121" s="1" t="s">
        <v>802</v>
      </c>
      <c r="AB121" s="1" t="s">
        <v>803</v>
      </c>
      <c r="AC121" s="4" t="s">
        <v>804</v>
      </c>
      <c r="AD121" s="4" t="str">
        <f>HYPERLINK("https://drive.google.com/file/d/1tCx9P1zum0_tx_9ycaibTG7udPpMZOX_/view?usp=drivesdk","Conclave Certificate July 2021")</f>
        <v>Conclave Certificate July 2021</v>
      </c>
      <c r="AE121" s="1" t="s">
        <v>805</v>
      </c>
    </row>
    <row r="122" spans="1:31">
      <c r="A122" s="3">
        <v>44400.359356099536</v>
      </c>
      <c r="B122" s="1">
        <v>5</v>
      </c>
      <c r="C122" s="1">
        <v>5</v>
      </c>
      <c r="D122" s="1">
        <v>5</v>
      </c>
      <c r="E122" s="1" t="s">
        <v>37</v>
      </c>
      <c r="F122" s="1">
        <v>5</v>
      </c>
      <c r="G122" s="1">
        <v>5</v>
      </c>
      <c r="H122" s="1">
        <v>4</v>
      </c>
      <c r="I122" s="1">
        <v>5</v>
      </c>
      <c r="J122" s="1">
        <v>5</v>
      </c>
      <c r="K122" s="1">
        <v>5</v>
      </c>
      <c r="L122" s="1" t="s">
        <v>37</v>
      </c>
      <c r="M122" s="1">
        <v>5</v>
      </c>
      <c r="N122" s="1">
        <v>5</v>
      </c>
      <c r="O122" s="1">
        <v>5</v>
      </c>
      <c r="P122" s="1">
        <v>5</v>
      </c>
      <c r="Q122" s="1">
        <v>5</v>
      </c>
      <c r="R122" s="1">
        <v>5</v>
      </c>
      <c r="S122" s="1">
        <v>5</v>
      </c>
      <c r="T122" s="1">
        <v>5</v>
      </c>
      <c r="U122" s="1">
        <v>5</v>
      </c>
      <c r="V122" s="1">
        <v>5</v>
      </c>
      <c r="X122" s="1" t="s">
        <v>806</v>
      </c>
      <c r="Y122" s="1" t="s">
        <v>807</v>
      </c>
      <c r="Z122" s="1" t="s">
        <v>808</v>
      </c>
      <c r="AA122" s="1" t="s">
        <v>809</v>
      </c>
      <c r="AB122" s="1" t="s">
        <v>810</v>
      </c>
      <c r="AC122" s="4" t="s">
        <v>811</v>
      </c>
      <c r="AD122" s="4" t="str">
        <f>HYPERLINK("https://drive.google.com/file/d/1IhmCx3CsV3Ukfgv_u6bY8WSgvNhDY6XG/view?usp=drivesdk","Conclave Certificate July 2021")</f>
        <v>Conclave Certificate July 2021</v>
      </c>
      <c r="AE122" s="1" t="s">
        <v>812</v>
      </c>
    </row>
    <row r="123" spans="1:31">
      <c r="A123" s="3">
        <v>44400.363383206015</v>
      </c>
      <c r="B123" s="1">
        <v>5</v>
      </c>
      <c r="C123" s="1">
        <v>5</v>
      </c>
      <c r="D123" s="1">
        <v>5</v>
      </c>
      <c r="E123" s="1">
        <v>5</v>
      </c>
      <c r="F123" s="1">
        <v>5</v>
      </c>
      <c r="G123" s="1">
        <v>5</v>
      </c>
      <c r="H123" s="1">
        <v>5</v>
      </c>
      <c r="I123" s="1">
        <v>5</v>
      </c>
      <c r="J123" s="1">
        <v>5</v>
      </c>
      <c r="K123" s="1">
        <v>5</v>
      </c>
      <c r="L123" s="1">
        <v>5</v>
      </c>
      <c r="M123" s="1">
        <v>5</v>
      </c>
      <c r="N123" s="1">
        <v>5</v>
      </c>
      <c r="O123" s="1">
        <v>5</v>
      </c>
      <c r="P123" s="1">
        <v>5</v>
      </c>
      <c r="Q123" s="1">
        <v>5</v>
      </c>
      <c r="R123" s="1">
        <v>5</v>
      </c>
      <c r="S123" s="1">
        <v>5</v>
      </c>
      <c r="T123" s="1">
        <v>5</v>
      </c>
      <c r="U123" s="1">
        <v>5</v>
      </c>
      <c r="V123" s="1">
        <v>5</v>
      </c>
      <c r="X123" s="1" t="s">
        <v>813</v>
      </c>
      <c r="Y123" s="1" t="s">
        <v>814</v>
      </c>
      <c r="Z123" s="1" t="s">
        <v>815</v>
      </c>
      <c r="AA123" s="1" t="s">
        <v>816</v>
      </c>
      <c r="AB123" s="1" t="s">
        <v>817</v>
      </c>
      <c r="AC123" s="4" t="s">
        <v>818</v>
      </c>
      <c r="AD123" s="4" t="str">
        <f>HYPERLINK("https://drive.google.com/file/d/19v81SjATPeolVXaHFjo_77jKv9Z6LHc_/view?usp=drivesdk","Conclave Certificate July 2021")</f>
        <v>Conclave Certificate July 2021</v>
      </c>
      <c r="AE123" s="1" t="s">
        <v>819</v>
      </c>
    </row>
    <row r="124" spans="1:31">
      <c r="A124" s="3">
        <v>44400.36709965278</v>
      </c>
      <c r="B124" s="1">
        <v>4</v>
      </c>
      <c r="C124" s="1">
        <v>2</v>
      </c>
      <c r="D124" s="1">
        <v>2</v>
      </c>
      <c r="E124" s="1">
        <v>1</v>
      </c>
      <c r="F124" s="1">
        <v>1</v>
      </c>
      <c r="G124" s="1">
        <v>2</v>
      </c>
      <c r="H124" s="1">
        <v>1</v>
      </c>
      <c r="I124" s="1">
        <v>1</v>
      </c>
      <c r="K124" s="1">
        <v>1</v>
      </c>
      <c r="L124" s="1">
        <v>1</v>
      </c>
      <c r="M124" s="1">
        <v>1</v>
      </c>
      <c r="N124" s="1">
        <v>1</v>
      </c>
      <c r="O124" s="1">
        <v>1</v>
      </c>
      <c r="P124" s="1">
        <v>1</v>
      </c>
      <c r="Q124" s="1">
        <v>1</v>
      </c>
      <c r="R124" s="1">
        <v>1</v>
      </c>
      <c r="S124" s="1">
        <v>1</v>
      </c>
      <c r="T124" s="1">
        <v>1</v>
      </c>
      <c r="U124" s="1">
        <v>1</v>
      </c>
      <c r="V124" s="1">
        <v>1</v>
      </c>
      <c r="X124" s="1" t="s">
        <v>820</v>
      </c>
      <c r="Z124" s="1" t="s">
        <v>821</v>
      </c>
      <c r="AA124" s="1" t="s">
        <v>822</v>
      </c>
      <c r="AB124" s="1" t="s">
        <v>823</v>
      </c>
      <c r="AC124" s="4" t="s">
        <v>824</v>
      </c>
      <c r="AD124" s="4" t="str">
        <f>HYPERLINK("https://drive.google.com/file/d/1CBU9p6J2jkaCJ8QpTGNXW6F31mTU7SZU/view?usp=drivesdk","Conclave Certificate July 2021")</f>
        <v>Conclave Certificate July 2021</v>
      </c>
      <c r="AE124" s="1" t="s">
        <v>825</v>
      </c>
    </row>
    <row r="125" spans="1:31">
      <c r="A125" s="3">
        <v>44400.368723587962</v>
      </c>
      <c r="B125" s="1">
        <v>5</v>
      </c>
      <c r="C125" s="1">
        <v>5</v>
      </c>
      <c r="D125" s="1">
        <v>5</v>
      </c>
      <c r="E125" s="1">
        <v>5</v>
      </c>
      <c r="F125" s="1">
        <v>5</v>
      </c>
      <c r="G125" s="1">
        <v>5</v>
      </c>
      <c r="H125" s="1">
        <v>5</v>
      </c>
      <c r="I125" s="1" t="s">
        <v>37</v>
      </c>
      <c r="J125" s="1">
        <v>5</v>
      </c>
      <c r="K125" s="1" t="s">
        <v>37</v>
      </c>
      <c r="L125" s="1" t="s">
        <v>37</v>
      </c>
      <c r="M125" s="1">
        <v>5</v>
      </c>
      <c r="N125" s="1">
        <v>5</v>
      </c>
      <c r="O125" s="1">
        <v>5</v>
      </c>
      <c r="P125" s="1">
        <v>5</v>
      </c>
      <c r="Q125" s="1">
        <v>5</v>
      </c>
      <c r="R125" s="1">
        <v>5</v>
      </c>
      <c r="S125" s="1">
        <v>5</v>
      </c>
      <c r="T125" s="1">
        <v>5</v>
      </c>
      <c r="U125" s="1">
        <v>5</v>
      </c>
      <c r="V125" s="1">
        <v>5</v>
      </c>
      <c r="X125" s="1" t="s">
        <v>826</v>
      </c>
      <c r="Y125" s="1" t="s">
        <v>827</v>
      </c>
      <c r="Z125" s="1" t="s">
        <v>828</v>
      </c>
      <c r="AA125" s="1" t="s">
        <v>829</v>
      </c>
      <c r="AB125" s="1" t="s">
        <v>830</v>
      </c>
      <c r="AC125" s="4" t="s">
        <v>831</v>
      </c>
      <c r="AD125" s="4" t="str">
        <f>HYPERLINK("https://drive.google.com/file/d/1Ll7Oj7-dR9ZYQCRHw7FlsuAIwTquylJC/view?usp=drivesdk","Conclave Certificate July 2021")</f>
        <v>Conclave Certificate July 2021</v>
      </c>
      <c r="AE125" s="1" t="s">
        <v>832</v>
      </c>
    </row>
    <row r="126" spans="1:31">
      <c r="A126" s="3">
        <v>44400.369901226848</v>
      </c>
      <c r="B126" s="1">
        <v>4</v>
      </c>
      <c r="C126" s="1">
        <v>5</v>
      </c>
      <c r="D126" s="1">
        <v>5</v>
      </c>
      <c r="E126" s="1" t="s">
        <v>37</v>
      </c>
      <c r="F126" s="1">
        <v>5</v>
      </c>
      <c r="G126" s="1">
        <v>5</v>
      </c>
      <c r="H126" s="1">
        <v>5</v>
      </c>
      <c r="I126" s="1">
        <v>5</v>
      </c>
      <c r="J126" s="1">
        <v>5</v>
      </c>
      <c r="K126" s="1" t="s">
        <v>37</v>
      </c>
      <c r="L126" s="1">
        <v>5</v>
      </c>
      <c r="M126" s="1">
        <v>5</v>
      </c>
      <c r="N126" s="1">
        <v>5</v>
      </c>
      <c r="O126" s="1">
        <v>5</v>
      </c>
      <c r="P126" s="1">
        <v>5</v>
      </c>
      <c r="Q126" s="1">
        <v>5</v>
      </c>
      <c r="R126" s="1">
        <v>5</v>
      </c>
      <c r="S126" s="1">
        <v>5</v>
      </c>
      <c r="T126" s="1">
        <v>5</v>
      </c>
      <c r="U126" s="1">
        <v>5</v>
      </c>
      <c r="V126" s="1">
        <v>5</v>
      </c>
      <c r="X126" s="1" t="s">
        <v>833</v>
      </c>
      <c r="Y126" s="1" t="s">
        <v>834</v>
      </c>
      <c r="Z126" s="1" t="s">
        <v>835</v>
      </c>
      <c r="AA126" s="1" t="s">
        <v>836</v>
      </c>
      <c r="AB126" s="1" t="s">
        <v>837</v>
      </c>
      <c r="AC126" s="4" t="s">
        <v>838</v>
      </c>
      <c r="AD126" s="4" t="str">
        <f>HYPERLINK("https://drive.google.com/file/d/16LjOLRUn-ZH4cbReBw06jJB81hBCQv69/view?usp=drivesdk","Conclave Certificate July 2021")</f>
        <v>Conclave Certificate July 2021</v>
      </c>
      <c r="AE126" s="1" t="s">
        <v>839</v>
      </c>
    </row>
    <row r="127" spans="1:31">
      <c r="A127" s="3">
        <v>44400.375342847226</v>
      </c>
      <c r="B127" s="1">
        <v>4</v>
      </c>
      <c r="C127" s="1">
        <v>4</v>
      </c>
      <c r="D127" s="1">
        <v>5</v>
      </c>
      <c r="E127" s="1" t="s">
        <v>37</v>
      </c>
      <c r="F127" s="1">
        <v>4</v>
      </c>
      <c r="G127" s="1">
        <v>4</v>
      </c>
      <c r="H127" s="1">
        <v>5</v>
      </c>
      <c r="I127" s="1" t="s">
        <v>37</v>
      </c>
      <c r="K127" s="1">
        <v>5</v>
      </c>
      <c r="L127" s="1">
        <v>5</v>
      </c>
      <c r="M127" s="1" t="s">
        <v>37</v>
      </c>
      <c r="N127" s="1" t="s">
        <v>37</v>
      </c>
      <c r="O127" s="1" t="s">
        <v>37</v>
      </c>
      <c r="P127" s="1" t="s">
        <v>37</v>
      </c>
      <c r="Q127" s="1">
        <v>5</v>
      </c>
      <c r="R127" s="1">
        <v>5</v>
      </c>
      <c r="S127" s="1" t="s">
        <v>37</v>
      </c>
      <c r="T127" s="1">
        <v>4</v>
      </c>
      <c r="U127" s="1">
        <v>5</v>
      </c>
      <c r="V127" s="1" t="s">
        <v>37</v>
      </c>
      <c r="X127" s="1" t="s">
        <v>840</v>
      </c>
      <c r="Y127" s="1" t="s">
        <v>841</v>
      </c>
      <c r="Z127" s="1" t="s">
        <v>842</v>
      </c>
      <c r="AA127" s="1" t="s">
        <v>843</v>
      </c>
      <c r="AB127" s="1" t="s">
        <v>844</v>
      </c>
      <c r="AC127" s="4" t="s">
        <v>845</v>
      </c>
      <c r="AD127" s="4" t="str">
        <f>HYPERLINK("https://drive.google.com/file/d/1BLhQswxcwakWQBimJghMiZBrcel89wCO/view?usp=drivesdk","Conclave Certificate July 2021")</f>
        <v>Conclave Certificate July 2021</v>
      </c>
      <c r="AE127" s="1" t="s">
        <v>846</v>
      </c>
    </row>
    <row r="128" spans="1:31">
      <c r="A128" s="3">
        <v>44400.377613969904</v>
      </c>
      <c r="B128" s="1">
        <v>3</v>
      </c>
      <c r="X128" s="1" t="s">
        <v>847</v>
      </c>
      <c r="Y128" s="1" t="s">
        <v>848</v>
      </c>
      <c r="AB128" s="1" t="s">
        <v>849</v>
      </c>
      <c r="AC128" s="4" t="s">
        <v>850</v>
      </c>
      <c r="AD128" s="4" t="str">
        <f>HYPERLINK("https://drive.google.com/file/d/1V1faWfT-j1sNfC15ssWQCvbikJCGMnTb/view?usp=drivesdk","Conclave Certificate July 2021")</f>
        <v>Conclave Certificate July 2021</v>
      </c>
      <c r="AE128" s="1" t="s">
        <v>851</v>
      </c>
    </row>
    <row r="129" spans="1:31">
      <c r="A129" s="3">
        <v>44400.377784328703</v>
      </c>
      <c r="B129" s="1">
        <v>5</v>
      </c>
      <c r="C129" s="1">
        <v>5</v>
      </c>
      <c r="D129" s="1">
        <v>5</v>
      </c>
      <c r="E129" s="1" t="s">
        <v>37</v>
      </c>
      <c r="F129" s="1">
        <v>3</v>
      </c>
      <c r="G129" s="1">
        <v>5</v>
      </c>
      <c r="H129" s="1" t="s">
        <v>37</v>
      </c>
      <c r="I129" s="1" t="s">
        <v>37</v>
      </c>
      <c r="J129" s="1" t="s">
        <v>37</v>
      </c>
      <c r="K129" s="1">
        <v>5</v>
      </c>
      <c r="L129" s="1" t="s">
        <v>37</v>
      </c>
      <c r="M129" s="1">
        <v>5</v>
      </c>
      <c r="N129" s="1" t="s">
        <v>37</v>
      </c>
      <c r="O129" s="1">
        <v>5</v>
      </c>
      <c r="P129" s="1">
        <v>5</v>
      </c>
      <c r="Q129" s="1">
        <v>5</v>
      </c>
      <c r="R129" s="1">
        <v>5</v>
      </c>
      <c r="S129" s="1" t="s">
        <v>37</v>
      </c>
      <c r="T129" s="1">
        <v>5</v>
      </c>
      <c r="U129" s="1" t="s">
        <v>37</v>
      </c>
      <c r="V129" s="1">
        <v>5</v>
      </c>
      <c r="X129" s="1" t="s">
        <v>852</v>
      </c>
      <c r="Y129" s="1" t="s">
        <v>853</v>
      </c>
      <c r="Z129" s="1" t="s">
        <v>854</v>
      </c>
      <c r="AA129" s="1" t="s">
        <v>855</v>
      </c>
      <c r="AB129" s="1" t="s">
        <v>856</v>
      </c>
      <c r="AC129" s="4" t="s">
        <v>857</v>
      </c>
      <c r="AD129" s="4" t="str">
        <f>HYPERLINK("https://drive.google.com/file/d/1qcVPr-sduAomDqdikanZjNf6LDOfq_9O/view?usp=drivesdk","Conclave Certificate July 2021")</f>
        <v>Conclave Certificate July 2021</v>
      </c>
      <c r="AE129" s="1" t="s">
        <v>858</v>
      </c>
    </row>
    <row r="130" spans="1:31">
      <c r="A130" s="3">
        <v>44400.3786037963</v>
      </c>
      <c r="B130" s="1">
        <v>4</v>
      </c>
      <c r="C130" s="1" t="s">
        <v>37</v>
      </c>
      <c r="D130" s="1">
        <v>5</v>
      </c>
      <c r="E130" s="1" t="s">
        <v>37</v>
      </c>
      <c r="F130" s="1">
        <v>5</v>
      </c>
      <c r="G130" s="1">
        <v>5</v>
      </c>
      <c r="H130" s="1">
        <v>5</v>
      </c>
      <c r="I130" s="1" t="s">
        <v>37</v>
      </c>
      <c r="J130" s="1">
        <v>5</v>
      </c>
      <c r="K130" s="1" t="s">
        <v>37</v>
      </c>
      <c r="L130" s="1" t="s">
        <v>37</v>
      </c>
      <c r="M130" s="1">
        <v>5</v>
      </c>
      <c r="N130" s="1">
        <v>5</v>
      </c>
      <c r="O130" s="1">
        <v>5</v>
      </c>
      <c r="P130" s="1">
        <v>5</v>
      </c>
      <c r="Q130" s="1" t="s">
        <v>37</v>
      </c>
      <c r="R130" s="1">
        <v>5</v>
      </c>
      <c r="S130" s="1" t="s">
        <v>37</v>
      </c>
      <c r="T130" s="1">
        <v>5</v>
      </c>
      <c r="U130" s="1" t="s">
        <v>37</v>
      </c>
      <c r="V130" s="1">
        <v>5</v>
      </c>
      <c r="X130" s="1" t="s">
        <v>97</v>
      </c>
      <c r="Y130" s="1" t="s">
        <v>859</v>
      </c>
      <c r="Z130" s="1" t="s">
        <v>860</v>
      </c>
      <c r="AA130" s="1" t="s">
        <v>861</v>
      </c>
      <c r="AB130" s="1" t="s">
        <v>862</v>
      </c>
      <c r="AC130" s="4" t="s">
        <v>863</v>
      </c>
      <c r="AD130" s="4" t="str">
        <f>HYPERLINK("https://drive.google.com/file/d/1UJTgA_R-Z0Ezy_V3ckDwTgjBpuEkDK69/view?usp=drivesdk","Conclave Certificate July 2021")</f>
        <v>Conclave Certificate July 2021</v>
      </c>
      <c r="AE130" s="1" t="s">
        <v>864</v>
      </c>
    </row>
    <row r="131" spans="1:31">
      <c r="A131" s="3">
        <v>44400.378710567129</v>
      </c>
      <c r="B131" s="1">
        <v>5</v>
      </c>
      <c r="C131" s="1">
        <v>4</v>
      </c>
      <c r="D131" s="1">
        <v>5</v>
      </c>
      <c r="E131" s="1" t="s">
        <v>37</v>
      </c>
      <c r="G131" s="1">
        <v>3</v>
      </c>
      <c r="H131" s="1" t="s">
        <v>37</v>
      </c>
      <c r="I131" s="1" t="s">
        <v>37</v>
      </c>
      <c r="J131" s="1" t="s">
        <v>37</v>
      </c>
      <c r="K131" s="1" t="s">
        <v>37</v>
      </c>
      <c r="L131" s="1" t="s">
        <v>37</v>
      </c>
      <c r="O131" s="1">
        <v>5</v>
      </c>
      <c r="P131" s="1" t="s">
        <v>37</v>
      </c>
      <c r="Q131" s="1" t="s">
        <v>37</v>
      </c>
      <c r="R131" s="1">
        <v>5</v>
      </c>
      <c r="S131" s="1" t="s">
        <v>37</v>
      </c>
      <c r="T131" s="1" t="s">
        <v>37</v>
      </c>
      <c r="V131" s="1" t="s">
        <v>37</v>
      </c>
      <c r="X131" s="1" t="s">
        <v>865</v>
      </c>
      <c r="Y131" s="1" t="s">
        <v>866</v>
      </c>
      <c r="AB131" s="1" t="s">
        <v>867</v>
      </c>
      <c r="AC131" s="4" t="s">
        <v>868</v>
      </c>
      <c r="AD131" s="4" t="str">
        <f>HYPERLINK("https://drive.google.com/file/d/1pGR422r2D5pJ4jjIL4KnOi6LcxV6J5vs/view?usp=drivesdk","Conclave Certificate July 2021")</f>
        <v>Conclave Certificate July 2021</v>
      </c>
      <c r="AE131" s="1" t="s">
        <v>869</v>
      </c>
    </row>
    <row r="132" spans="1:31">
      <c r="A132" s="3">
        <v>44400.378917719907</v>
      </c>
      <c r="B132" s="1">
        <v>5</v>
      </c>
      <c r="C132" s="1">
        <v>5</v>
      </c>
      <c r="D132" s="1">
        <v>5</v>
      </c>
      <c r="F132" s="1">
        <v>5</v>
      </c>
      <c r="G132" s="1">
        <v>5</v>
      </c>
      <c r="J132" s="1">
        <v>5</v>
      </c>
      <c r="L132" s="1">
        <v>5</v>
      </c>
      <c r="N132" s="1">
        <v>5</v>
      </c>
      <c r="P132" s="1">
        <v>5</v>
      </c>
      <c r="Q132" s="1">
        <v>5</v>
      </c>
      <c r="R132" s="1">
        <v>5</v>
      </c>
      <c r="T132" s="1">
        <v>5</v>
      </c>
      <c r="V132" s="1">
        <v>5</v>
      </c>
      <c r="X132" s="1" t="s">
        <v>870</v>
      </c>
      <c r="Z132" s="1" t="s">
        <v>871</v>
      </c>
      <c r="AA132" s="1" t="s">
        <v>872</v>
      </c>
      <c r="AB132" s="1" t="s">
        <v>873</v>
      </c>
      <c r="AC132" s="4" t="s">
        <v>874</v>
      </c>
      <c r="AD132" s="4" t="str">
        <f>HYPERLINK("https://drive.google.com/file/d/1G1Eq9ZI2HEXXpH8eUMNg-4_L3uYdYeuc/view?usp=drivesdk","Conclave Certificate July 2021")</f>
        <v>Conclave Certificate July 2021</v>
      </c>
      <c r="AE132" s="1" t="s">
        <v>864</v>
      </c>
    </row>
    <row r="133" spans="1:31">
      <c r="A133" s="3">
        <v>44400.382874398143</v>
      </c>
      <c r="B133" s="1">
        <v>4</v>
      </c>
      <c r="C133" s="1">
        <v>3</v>
      </c>
      <c r="D133" s="1">
        <v>5</v>
      </c>
      <c r="E133" s="1">
        <v>5</v>
      </c>
      <c r="F133" s="1">
        <v>5</v>
      </c>
      <c r="G133" s="1">
        <v>4</v>
      </c>
      <c r="H133" s="1">
        <v>3</v>
      </c>
      <c r="I133" s="1">
        <v>5</v>
      </c>
      <c r="J133" s="1">
        <v>5</v>
      </c>
      <c r="K133" s="1" t="s">
        <v>37</v>
      </c>
      <c r="L133" s="1" t="s">
        <v>37</v>
      </c>
      <c r="M133" s="1">
        <v>4</v>
      </c>
      <c r="N133" s="1">
        <v>4</v>
      </c>
      <c r="O133" s="1">
        <v>4</v>
      </c>
      <c r="P133" s="1" t="s">
        <v>37</v>
      </c>
      <c r="Q133" s="1">
        <v>5</v>
      </c>
      <c r="R133" s="1">
        <v>5</v>
      </c>
      <c r="S133" s="1">
        <v>5</v>
      </c>
      <c r="T133" s="1">
        <v>5</v>
      </c>
      <c r="U133" s="1">
        <v>5</v>
      </c>
      <c r="V133" s="1">
        <v>5</v>
      </c>
      <c r="X133" s="1" t="s">
        <v>724</v>
      </c>
      <c r="Y133" s="1" t="s">
        <v>875</v>
      </c>
      <c r="Z133" s="1" t="s">
        <v>876</v>
      </c>
      <c r="AA133" s="1" t="s">
        <v>877</v>
      </c>
      <c r="AB133" s="1" t="s">
        <v>878</v>
      </c>
      <c r="AC133" s="4" t="s">
        <v>879</v>
      </c>
      <c r="AD133" s="4" t="str">
        <f>HYPERLINK("https://drive.google.com/file/d/13HQa3MNqN9T1uO4hPCD0D6ofJHHI-AwF/view?usp=drivesdk","Conclave Certificate July 2021")</f>
        <v>Conclave Certificate July 2021</v>
      </c>
      <c r="AE133" s="1" t="s">
        <v>880</v>
      </c>
    </row>
    <row r="134" spans="1:31">
      <c r="A134" s="3">
        <v>44400.383222743054</v>
      </c>
      <c r="C134" s="1">
        <v>4</v>
      </c>
      <c r="D134" s="1">
        <v>5</v>
      </c>
      <c r="E134" s="1" t="s">
        <v>37</v>
      </c>
      <c r="F134" s="1">
        <v>4</v>
      </c>
      <c r="G134" s="1">
        <v>5</v>
      </c>
      <c r="H134" s="1" t="s">
        <v>37</v>
      </c>
      <c r="I134" s="1" t="s">
        <v>37</v>
      </c>
      <c r="J134" s="1" t="s">
        <v>37</v>
      </c>
      <c r="K134" s="1" t="s">
        <v>37</v>
      </c>
      <c r="L134" s="1" t="s">
        <v>37</v>
      </c>
      <c r="M134" s="1">
        <v>5</v>
      </c>
      <c r="N134" s="1">
        <v>5</v>
      </c>
      <c r="O134" s="1">
        <v>5</v>
      </c>
      <c r="P134" s="1">
        <v>5</v>
      </c>
      <c r="Q134" s="1">
        <v>5</v>
      </c>
      <c r="R134" s="1">
        <v>5</v>
      </c>
      <c r="S134" s="1">
        <v>5</v>
      </c>
      <c r="T134" s="1">
        <v>5</v>
      </c>
      <c r="U134" s="1" t="s">
        <v>37</v>
      </c>
      <c r="V134" s="1">
        <v>5</v>
      </c>
      <c r="X134" s="1" t="s">
        <v>881</v>
      </c>
      <c r="Y134" s="1" t="s">
        <v>882</v>
      </c>
      <c r="Z134" s="1" t="s">
        <v>883</v>
      </c>
      <c r="AA134" s="1" t="s">
        <v>884</v>
      </c>
      <c r="AB134" s="1" t="s">
        <v>885</v>
      </c>
      <c r="AC134" s="4" t="s">
        <v>886</v>
      </c>
      <c r="AD134" s="4" t="str">
        <f>HYPERLINK("https://drive.google.com/file/d/1shaWYVcrbYqRc2SuqQH_2-bSRk-J01tL/view?usp=drivesdk","Conclave Certificate July 2021")</f>
        <v>Conclave Certificate July 2021</v>
      </c>
      <c r="AE134" s="1" t="s">
        <v>887</v>
      </c>
    </row>
    <row r="135" spans="1:31">
      <c r="A135" s="3">
        <v>44400.388170451391</v>
      </c>
      <c r="B135" s="1">
        <v>4</v>
      </c>
      <c r="C135" s="1">
        <v>4</v>
      </c>
      <c r="D135" s="1">
        <v>4</v>
      </c>
      <c r="E135" s="1">
        <v>4</v>
      </c>
      <c r="F135" s="1">
        <v>3</v>
      </c>
      <c r="G135" s="1">
        <v>4</v>
      </c>
      <c r="H135" s="1">
        <v>3</v>
      </c>
      <c r="I135" s="1" t="s">
        <v>37</v>
      </c>
      <c r="J135" s="1">
        <v>5</v>
      </c>
      <c r="K135" s="1" t="s">
        <v>37</v>
      </c>
      <c r="L135" s="1" t="s">
        <v>37</v>
      </c>
      <c r="M135" s="1" t="s">
        <v>37</v>
      </c>
      <c r="N135" s="1">
        <v>5</v>
      </c>
      <c r="O135" s="1">
        <v>5</v>
      </c>
      <c r="P135" s="1">
        <v>5</v>
      </c>
      <c r="Q135" s="1">
        <v>5</v>
      </c>
      <c r="R135" s="1">
        <v>5</v>
      </c>
      <c r="S135" s="1">
        <v>5</v>
      </c>
      <c r="T135" s="1">
        <v>4</v>
      </c>
      <c r="U135" s="1" t="s">
        <v>37</v>
      </c>
      <c r="V135" s="1">
        <v>5</v>
      </c>
      <c r="X135" s="1" t="s">
        <v>888</v>
      </c>
      <c r="AB135" s="1" t="s">
        <v>889</v>
      </c>
      <c r="AC135" s="4" t="s">
        <v>890</v>
      </c>
      <c r="AD135" s="4" t="str">
        <f>HYPERLINK("https://drive.google.com/file/d/1ZA78gG1SbLZpdjp07ohkj0zU88QIebsq/view?usp=drivesdk","Conclave Certificate July 2021")</f>
        <v>Conclave Certificate July 2021</v>
      </c>
      <c r="AE135" s="1" t="s">
        <v>891</v>
      </c>
    </row>
    <row r="136" spans="1:31">
      <c r="A136" s="3">
        <v>44400.391332349536</v>
      </c>
      <c r="B136" s="1">
        <v>4</v>
      </c>
      <c r="C136" s="1">
        <v>3</v>
      </c>
      <c r="D136" s="1">
        <v>5</v>
      </c>
      <c r="E136" s="1" t="s">
        <v>37</v>
      </c>
      <c r="F136" s="1">
        <v>4</v>
      </c>
      <c r="G136" s="1">
        <v>4</v>
      </c>
      <c r="H136" s="1">
        <v>3</v>
      </c>
      <c r="I136" s="1">
        <v>3</v>
      </c>
      <c r="J136" s="1">
        <v>4</v>
      </c>
      <c r="K136" s="1" t="s">
        <v>37</v>
      </c>
      <c r="L136" s="1" t="s">
        <v>37</v>
      </c>
      <c r="M136" s="1">
        <v>4</v>
      </c>
      <c r="N136" s="1">
        <v>4</v>
      </c>
      <c r="O136" s="1">
        <v>4</v>
      </c>
      <c r="P136" s="1">
        <v>4</v>
      </c>
      <c r="Q136" s="1">
        <v>4</v>
      </c>
      <c r="R136" s="1">
        <v>4</v>
      </c>
      <c r="S136" s="1">
        <v>4</v>
      </c>
      <c r="T136" s="1">
        <v>4</v>
      </c>
      <c r="U136" s="1">
        <v>4</v>
      </c>
      <c r="V136" s="1">
        <v>4</v>
      </c>
      <c r="X136" s="1" t="s">
        <v>892</v>
      </c>
      <c r="Z136" s="1" t="s">
        <v>893</v>
      </c>
      <c r="AA136" s="1" t="s">
        <v>894</v>
      </c>
      <c r="AB136" s="1" t="s">
        <v>895</v>
      </c>
      <c r="AC136" s="4" t="s">
        <v>896</v>
      </c>
      <c r="AD136" s="4" t="str">
        <f>HYPERLINK("https://drive.google.com/file/d/1kTrycEnzRlBaREyB8tJi244tG-Aqghrg/view?usp=drivesdk","Conclave Certificate July 2021")</f>
        <v>Conclave Certificate July 2021</v>
      </c>
      <c r="AE136" s="1" t="s">
        <v>897</v>
      </c>
    </row>
    <row r="137" spans="1:31">
      <c r="A137" s="3">
        <v>44400.393840474542</v>
      </c>
      <c r="B137" s="1">
        <v>3</v>
      </c>
      <c r="C137" s="1">
        <v>5</v>
      </c>
      <c r="D137" s="1">
        <v>5</v>
      </c>
      <c r="E137" s="1" t="s">
        <v>37</v>
      </c>
      <c r="F137" s="1">
        <v>3</v>
      </c>
      <c r="G137" s="1">
        <v>5</v>
      </c>
      <c r="H137" s="1">
        <v>3</v>
      </c>
      <c r="I137" s="1" t="s">
        <v>37</v>
      </c>
      <c r="J137" s="1">
        <v>5</v>
      </c>
      <c r="K137" s="1">
        <v>5</v>
      </c>
      <c r="L137" s="1" t="s">
        <v>37</v>
      </c>
      <c r="M137" s="1">
        <v>3</v>
      </c>
      <c r="N137" s="1">
        <v>5</v>
      </c>
      <c r="O137" s="1">
        <v>5</v>
      </c>
      <c r="P137" s="1">
        <v>5</v>
      </c>
      <c r="Q137" s="1">
        <v>5</v>
      </c>
      <c r="R137" s="1">
        <v>5</v>
      </c>
      <c r="S137" s="1">
        <v>5</v>
      </c>
      <c r="T137" s="1">
        <v>5</v>
      </c>
      <c r="U137" s="1" t="s">
        <v>37</v>
      </c>
      <c r="V137" s="1">
        <v>5</v>
      </c>
      <c r="X137" s="1" t="s">
        <v>898</v>
      </c>
      <c r="Y137" s="1" t="s">
        <v>899</v>
      </c>
      <c r="AB137" s="1" t="s">
        <v>900</v>
      </c>
      <c r="AC137" s="4" t="s">
        <v>901</v>
      </c>
      <c r="AD137" s="4" t="str">
        <f>HYPERLINK("https://drive.google.com/file/d/1hzR7GLtEFT21RFYxt48RBHDHwfciLKsx/view?usp=drivesdk","Conclave Certificate July 2021")</f>
        <v>Conclave Certificate July 2021</v>
      </c>
      <c r="AE137" s="1" t="s">
        <v>902</v>
      </c>
    </row>
    <row r="138" spans="1:31">
      <c r="A138" s="3">
        <v>44400.394312372686</v>
      </c>
      <c r="B138" s="1">
        <v>5</v>
      </c>
      <c r="C138" s="1">
        <v>5</v>
      </c>
      <c r="D138" s="1">
        <v>5</v>
      </c>
      <c r="E138" s="1" t="s">
        <v>37</v>
      </c>
      <c r="F138" s="1">
        <v>5</v>
      </c>
      <c r="G138" s="1">
        <v>5</v>
      </c>
      <c r="H138" s="1">
        <v>2</v>
      </c>
      <c r="I138" s="1" t="s">
        <v>37</v>
      </c>
      <c r="J138" s="1" t="s">
        <v>37</v>
      </c>
      <c r="K138" s="1" t="s">
        <v>37</v>
      </c>
      <c r="L138" s="1" t="s">
        <v>37</v>
      </c>
      <c r="M138" s="1">
        <v>5</v>
      </c>
      <c r="N138" s="1">
        <v>5</v>
      </c>
      <c r="O138" s="1" t="s">
        <v>37</v>
      </c>
      <c r="P138" s="1">
        <v>5</v>
      </c>
      <c r="Q138" s="1">
        <v>5</v>
      </c>
      <c r="R138" s="1">
        <v>5</v>
      </c>
      <c r="S138" s="1">
        <v>5</v>
      </c>
      <c r="T138" s="1">
        <v>5</v>
      </c>
      <c r="U138" s="1" t="s">
        <v>37</v>
      </c>
      <c r="V138" s="1">
        <v>5</v>
      </c>
      <c r="X138" s="1" t="s">
        <v>903</v>
      </c>
      <c r="Y138" s="1" t="s">
        <v>904</v>
      </c>
      <c r="Z138" s="1" t="s">
        <v>905</v>
      </c>
      <c r="AA138" s="1" t="s">
        <v>906</v>
      </c>
      <c r="AB138" s="1" t="s">
        <v>907</v>
      </c>
      <c r="AC138" s="4" t="s">
        <v>908</v>
      </c>
      <c r="AD138" s="4" t="str">
        <f>HYPERLINK("https://drive.google.com/file/d/1rXRaZW80Nl9Oojy09gDps6bU6im9TKVP/view?usp=drivesdk","Conclave Certificate July 2021")</f>
        <v>Conclave Certificate July 2021</v>
      </c>
      <c r="AE138" s="1" t="s">
        <v>909</v>
      </c>
    </row>
    <row r="139" spans="1:31">
      <c r="A139" s="3">
        <v>44400.39467947917</v>
      </c>
      <c r="X139" s="1" t="s">
        <v>37</v>
      </c>
      <c r="Z139" s="1" t="s">
        <v>910</v>
      </c>
      <c r="AA139" s="1" t="s">
        <v>911</v>
      </c>
      <c r="AB139" s="1" t="s">
        <v>912</v>
      </c>
      <c r="AC139" s="4" t="s">
        <v>913</v>
      </c>
      <c r="AD139" s="4" t="str">
        <f>HYPERLINK("https://drive.google.com/file/d/1lbbXQF_Kg8amLFk5JK3L-j4sZ_7lC-9I/view?usp=drivesdk","Conclave Certificate July 2021")</f>
        <v>Conclave Certificate July 2021</v>
      </c>
      <c r="AE139" s="1" t="s">
        <v>909</v>
      </c>
    </row>
    <row r="140" spans="1:31">
      <c r="A140" s="3">
        <v>44400.395291261579</v>
      </c>
      <c r="B140" s="1">
        <v>5</v>
      </c>
      <c r="C140" s="1">
        <v>5</v>
      </c>
      <c r="D140" s="1">
        <v>5</v>
      </c>
      <c r="E140" s="1">
        <v>5</v>
      </c>
      <c r="F140" s="1">
        <v>5</v>
      </c>
      <c r="G140" s="1">
        <v>5</v>
      </c>
      <c r="H140" s="1">
        <v>5</v>
      </c>
      <c r="I140" s="1" t="s">
        <v>37</v>
      </c>
      <c r="J140" s="1" t="s">
        <v>37</v>
      </c>
      <c r="K140" s="1" t="s">
        <v>37</v>
      </c>
      <c r="L140" s="1">
        <v>5</v>
      </c>
      <c r="M140" s="1">
        <v>5</v>
      </c>
      <c r="N140" s="1">
        <v>5</v>
      </c>
      <c r="O140" s="1">
        <v>5</v>
      </c>
      <c r="P140" s="1">
        <v>5</v>
      </c>
      <c r="Q140" s="1">
        <v>5</v>
      </c>
      <c r="R140" s="1">
        <v>5</v>
      </c>
      <c r="S140" s="1">
        <v>5</v>
      </c>
      <c r="T140" s="1">
        <v>5</v>
      </c>
      <c r="U140" s="1">
        <v>5</v>
      </c>
      <c r="V140" s="1">
        <v>5</v>
      </c>
      <c r="X140" s="1" t="s">
        <v>914</v>
      </c>
      <c r="Y140" s="1" t="s">
        <v>915</v>
      </c>
      <c r="Z140" s="1" t="s">
        <v>916</v>
      </c>
      <c r="AA140" s="1" t="s">
        <v>917</v>
      </c>
      <c r="AB140" s="1" t="s">
        <v>918</v>
      </c>
      <c r="AC140" s="4" t="s">
        <v>919</v>
      </c>
      <c r="AD140" s="4" t="str">
        <f>HYPERLINK("https://drive.google.com/file/d/10iIe8q_vdxaP-FVlLHfzfkv8xM8WyjHE/view?usp=drivesdk","Conclave Certificate July 2021")</f>
        <v>Conclave Certificate July 2021</v>
      </c>
      <c r="AE140" s="1" t="s">
        <v>920</v>
      </c>
    </row>
    <row r="141" spans="1:31">
      <c r="A141" s="3">
        <v>44400.397007210646</v>
      </c>
      <c r="B141" s="1">
        <v>3</v>
      </c>
      <c r="C141" s="1">
        <v>5</v>
      </c>
      <c r="D141" s="1" t="s">
        <v>37</v>
      </c>
      <c r="E141" s="1" t="s">
        <v>37</v>
      </c>
      <c r="F141" s="1">
        <v>5</v>
      </c>
      <c r="G141" s="1" t="s">
        <v>37</v>
      </c>
      <c r="H141" s="1" t="s">
        <v>37</v>
      </c>
      <c r="I141" s="1" t="s">
        <v>37</v>
      </c>
      <c r="J141" s="1">
        <v>4</v>
      </c>
      <c r="K141" s="1" t="s">
        <v>37</v>
      </c>
      <c r="L141" s="1" t="s">
        <v>37</v>
      </c>
      <c r="M141" s="1">
        <v>4</v>
      </c>
      <c r="N141" s="1" t="s">
        <v>37</v>
      </c>
      <c r="O141" s="1">
        <v>4</v>
      </c>
      <c r="P141" s="1" t="s">
        <v>37</v>
      </c>
      <c r="Q141" s="1">
        <v>4</v>
      </c>
      <c r="R141" s="1">
        <v>4</v>
      </c>
      <c r="S141" s="1">
        <v>5</v>
      </c>
      <c r="T141" s="1">
        <v>4</v>
      </c>
      <c r="U141" s="1">
        <v>4</v>
      </c>
      <c r="V141" s="1" t="s">
        <v>37</v>
      </c>
      <c r="X141" s="1" t="s">
        <v>921</v>
      </c>
      <c r="Y141" s="1" t="s">
        <v>922</v>
      </c>
      <c r="Z141" s="1" t="s">
        <v>923</v>
      </c>
      <c r="AA141" s="1" t="s">
        <v>924</v>
      </c>
      <c r="AB141" s="1" t="s">
        <v>925</v>
      </c>
      <c r="AC141" s="4" t="s">
        <v>926</v>
      </c>
      <c r="AD141" s="4" t="str">
        <f>HYPERLINK("https://drive.google.com/file/d/1_hF45HK8ABMQen_btkNfylN9Dk4T-KJ7/view?usp=drivesdk","Conclave Certificate July 2021")</f>
        <v>Conclave Certificate July 2021</v>
      </c>
      <c r="AE141" s="1" t="s">
        <v>927</v>
      </c>
    </row>
    <row r="142" spans="1:31">
      <c r="A142" s="3">
        <v>44400.397152974532</v>
      </c>
      <c r="B142" s="1">
        <v>4</v>
      </c>
      <c r="C142" s="1">
        <v>5</v>
      </c>
      <c r="D142" s="1">
        <v>5</v>
      </c>
      <c r="E142" s="1" t="s">
        <v>37</v>
      </c>
      <c r="F142" s="1">
        <v>4</v>
      </c>
      <c r="G142" s="1">
        <v>5</v>
      </c>
      <c r="H142" s="1">
        <v>3</v>
      </c>
      <c r="I142" s="1" t="s">
        <v>37</v>
      </c>
      <c r="J142" s="1">
        <v>4</v>
      </c>
      <c r="K142" s="1">
        <v>5</v>
      </c>
      <c r="L142" s="1" t="s">
        <v>37</v>
      </c>
      <c r="M142" s="1" t="s">
        <v>37</v>
      </c>
      <c r="N142" s="1">
        <v>5</v>
      </c>
      <c r="O142" s="1">
        <v>5</v>
      </c>
      <c r="P142" s="1">
        <v>5</v>
      </c>
      <c r="Q142" s="1">
        <v>5</v>
      </c>
      <c r="R142" s="1">
        <v>4</v>
      </c>
      <c r="S142" s="1">
        <v>5</v>
      </c>
      <c r="T142" s="1">
        <v>5</v>
      </c>
      <c r="U142" s="1" t="s">
        <v>37</v>
      </c>
      <c r="V142" s="1" t="s">
        <v>37</v>
      </c>
      <c r="X142" s="1" t="s">
        <v>928</v>
      </c>
      <c r="Y142" s="1" t="s">
        <v>929</v>
      </c>
      <c r="Z142" s="1" t="s">
        <v>930</v>
      </c>
      <c r="AA142" s="1" t="s">
        <v>931</v>
      </c>
      <c r="AB142" s="1" t="s">
        <v>932</v>
      </c>
      <c r="AC142" s="4" t="s">
        <v>933</v>
      </c>
      <c r="AD142" s="4" t="str">
        <f>HYPERLINK("https://drive.google.com/file/d/1Q2TVf6pj65D7Y9f8XwHSZjy8gt5ijlee/view?usp=drivesdk","Conclave Certificate July 2021")</f>
        <v>Conclave Certificate July 2021</v>
      </c>
      <c r="AE142" s="1" t="s">
        <v>934</v>
      </c>
    </row>
    <row r="143" spans="1:31">
      <c r="A143" s="3">
        <v>44400.398844085648</v>
      </c>
      <c r="B143" s="1">
        <v>3</v>
      </c>
      <c r="C143" s="1">
        <v>3</v>
      </c>
      <c r="D143" s="1" t="s">
        <v>37</v>
      </c>
      <c r="E143" s="1" t="s">
        <v>37</v>
      </c>
      <c r="F143" s="1">
        <v>2</v>
      </c>
      <c r="G143" s="1">
        <v>4</v>
      </c>
      <c r="H143" s="1">
        <v>2</v>
      </c>
      <c r="I143" s="1" t="s">
        <v>37</v>
      </c>
      <c r="J143" s="1" t="s">
        <v>37</v>
      </c>
      <c r="K143" s="1">
        <v>5</v>
      </c>
      <c r="L143" s="1" t="s">
        <v>37</v>
      </c>
      <c r="M143" s="1">
        <v>3</v>
      </c>
      <c r="N143" s="1">
        <v>4</v>
      </c>
      <c r="O143" s="1">
        <v>4</v>
      </c>
      <c r="P143" s="1">
        <v>5</v>
      </c>
      <c r="Q143" s="1">
        <v>4</v>
      </c>
      <c r="R143" s="1">
        <v>4</v>
      </c>
      <c r="S143" s="1">
        <v>3</v>
      </c>
      <c r="T143" s="1">
        <v>3</v>
      </c>
      <c r="U143" s="1" t="s">
        <v>37</v>
      </c>
      <c r="V143" s="1">
        <v>4</v>
      </c>
      <c r="X143" s="1" t="s">
        <v>935</v>
      </c>
      <c r="Y143" s="1" t="s">
        <v>936</v>
      </c>
      <c r="AB143" s="1" t="s">
        <v>937</v>
      </c>
      <c r="AC143" s="4" t="s">
        <v>938</v>
      </c>
      <c r="AD143" s="4" t="str">
        <f>HYPERLINK("https://drive.google.com/file/d/1YPAjbXSOJRmp4iea4_E8ReeqXnF6RutK/view?usp=drivesdk","Conclave Certificate July 2021")</f>
        <v>Conclave Certificate July 2021</v>
      </c>
      <c r="AE143" s="1" t="s">
        <v>939</v>
      </c>
    </row>
    <row r="144" spans="1:31">
      <c r="A144" s="3">
        <v>44400.398892314814</v>
      </c>
      <c r="B144" s="1">
        <v>5</v>
      </c>
      <c r="C144" s="1">
        <v>4</v>
      </c>
      <c r="D144" s="1" t="s">
        <v>37</v>
      </c>
      <c r="E144" s="1" t="s">
        <v>37</v>
      </c>
      <c r="F144" s="1">
        <v>5</v>
      </c>
      <c r="G144" s="1">
        <v>5</v>
      </c>
      <c r="H144" s="1">
        <v>4</v>
      </c>
      <c r="I144" s="1" t="s">
        <v>37</v>
      </c>
      <c r="J144" s="1">
        <v>4</v>
      </c>
      <c r="K144" s="1" t="s">
        <v>37</v>
      </c>
      <c r="L144" s="1">
        <v>5</v>
      </c>
      <c r="M144" s="1" t="s">
        <v>37</v>
      </c>
      <c r="N144" s="1" t="s">
        <v>37</v>
      </c>
      <c r="P144" s="1">
        <v>5</v>
      </c>
      <c r="Q144" s="1">
        <v>4</v>
      </c>
      <c r="R144" s="1">
        <v>4</v>
      </c>
      <c r="S144" s="1">
        <v>4</v>
      </c>
      <c r="T144" s="1" t="s">
        <v>37</v>
      </c>
      <c r="U144" s="1">
        <v>4</v>
      </c>
      <c r="V144" s="1">
        <v>5</v>
      </c>
      <c r="X144" s="1" t="s">
        <v>940</v>
      </c>
      <c r="Y144" s="1" t="s">
        <v>941</v>
      </c>
      <c r="Z144" s="1" t="s">
        <v>942</v>
      </c>
      <c r="AA144" s="1" t="s">
        <v>943</v>
      </c>
      <c r="AB144" s="1" t="s">
        <v>944</v>
      </c>
      <c r="AC144" s="4" t="s">
        <v>945</v>
      </c>
      <c r="AD144" s="4" t="str">
        <f>HYPERLINK("https://drive.google.com/file/d/1sGOOAM3gC_-S3zzk1Wol4PyfCdwy6FuO/view?usp=drivesdk","Conclave Certificate July 2021")</f>
        <v>Conclave Certificate July 2021</v>
      </c>
      <c r="AE144" s="1" t="s">
        <v>946</v>
      </c>
    </row>
    <row r="145" spans="1:31">
      <c r="A145" s="3">
        <v>44400.401630451393</v>
      </c>
      <c r="B145" s="1">
        <v>5</v>
      </c>
      <c r="C145" s="1">
        <v>5</v>
      </c>
      <c r="D145" s="1">
        <v>5</v>
      </c>
      <c r="E145" s="1">
        <v>5</v>
      </c>
      <c r="F145" s="1">
        <v>4</v>
      </c>
      <c r="G145" s="1">
        <v>5</v>
      </c>
      <c r="H145" s="1">
        <v>5</v>
      </c>
      <c r="I145" s="1">
        <v>5</v>
      </c>
      <c r="J145" s="1">
        <v>5</v>
      </c>
      <c r="K145" s="1">
        <v>5</v>
      </c>
      <c r="L145" s="1" t="s">
        <v>37</v>
      </c>
      <c r="M145" s="1">
        <v>5</v>
      </c>
      <c r="N145" s="1">
        <v>5</v>
      </c>
      <c r="O145" s="1">
        <v>5</v>
      </c>
      <c r="P145" s="1" t="s">
        <v>37</v>
      </c>
      <c r="Q145" s="1">
        <v>5</v>
      </c>
      <c r="R145" s="1">
        <v>5</v>
      </c>
      <c r="S145" s="1" t="s">
        <v>37</v>
      </c>
      <c r="T145" s="1">
        <v>5</v>
      </c>
      <c r="U145" s="1">
        <v>4</v>
      </c>
      <c r="V145" s="1">
        <v>5</v>
      </c>
      <c r="X145" s="1" t="s">
        <v>947</v>
      </c>
      <c r="Y145" s="1" t="s">
        <v>948</v>
      </c>
      <c r="Z145" s="1" t="s">
        <v>949</v>
      </c>
      <c r="AA145" s="1" t="s">
        <v>950</v>
      </c>
      <c r="AB145" s="1" t="s">
        <v>951</v>
      </c>
      <c r="AC145" s="4" t="s">
        <v>952</v>
      </c>
      <c r="AD145" s="4" t="str">
        <f>HYPERLINK("https://drive.google.com/file/d/18D5aaYVhfSWeWcYtGUF-PEgLA-4efjBC/view?usp=drivesdk","Conclave Certificate July 2021")</f>
        <v>Conclave Certificate July 2021</v>
      </c>
      <c r="AE145" s="1" t="s">
        <v>953</v>
      </c>
    </row>
    <row r="146" spans="1:31">
      <c r="A146" s="3">
        <v>44400.402104201392</v>
      </c>
      <c r="B146" s="1">
        <v>5</v>
      </c>
      <c r="C146" s="1">
        <v>3</v>
      </c>
      <c r="D146" s="1">
        <v>4</v>
      </c>
      <c r="E146" s="1">
        <v>4</v>
      </c>
      <c r="F146" s="1">
        <v>4</v>
      </c>
      <c r="G146" s="1">
        <v>4</v>
      </c>
      <c r="H146" s="1">
        <v>4</v>
      </c>
      <c r="N146" s="1">
        <v>4</v>
      </c>
      <c r="O146" s="1">
        <v>4</v>
      </c>
      <c r="P146" s="1">
        <v>4</v>
      </c>
      <c r="Q146" s="1">
        <v>4</v>
      </c>
      <c r="R146" s="1">
        <v>4</v>
      </c>
      <c r="S146" s="1">
        <v>4</v>
      </c>
      <c r="T146" s="1">
        <v>4</v>
      </c>
      <c r="U146" s="1">
        <v>4</v>
      </c>
      <c r="V146" s="1">
        <v>4</v>
      </c>
      <c r="X146" s="1" t="s">
        <v>954</v>
      </c>
      <c r="Y146" s="1" t="s">
        <v>955</v>
      </c>
      <c r="Z146" s="1" t="s">
        <v>956</v>
      </c>
      <c r="AA146" s="1" t="s">
        <v>957</v>
      </c>
      <c r="AB146" s="1" t="s">
        <v>958</v>
      </c>
      <c r="AC146" s="4" t="s">
        <v>959</v>
      </c>
      <c r="AD146" s="4" t="str">
        <f>HYPERLINK("https://drive.google.com/file/d/17rakEZnMsWtbZMZIbO5hw1R9PTsr9J9K/view?usp=drivesdk","Conclave Certificate July 2021")</f>
        <v>Conclave Certificate July 2021</v>
      </c>
      <c r="AE146" s="1" t="s">
        <v>960</v>
      </c>
    </row>
    <row r="147" spans="1:31">
      <c r="A147" s="3">
        <v>44400.406221099533</v>
      </c>
      <c r="B147" s="1">
        <v>5</v>
      </c>
      <c r="C147" s="1">
        <v>3</v>
      </c>
      <c r="D147" s="1">
        <v>3</v>
      </c>
      <c r="E147" s="1">
        <v>3</v>
      </c>
      <c r="F147" s="1">
        <v>3</v>
      </c>
      <c r="G147" s="1">
        <v>3</v>
      </c>
      <c r="H147" s="1">
        <v>3</v>
      </c>
      <c r="I147" s="1">
        <v>3</v>
      </c>
      <c r="J147" s="1">
        <v>3</v>
      </c>
      <c r="K147" s="1">
        <v>3</v>
      </c>
      <c r="L147" s="1">
        <v>3</v>
      </c>
      <c r="M147" s="1">
        <v>3</v>
      </c>
      <c r="N147" s="1">
        <v>3</v>
      </c>
      <c r="O147" s="1">
        <v>3</v>
      </c>
      <c r="P147" s="1">
        <v>3</v>
      </c>
      <c r="Q147" s="1">
        <v>3</v>
      </c>
      <c r="R147" s="1">
        <v>3</v>
      </c>
      <c r="S147" s="1">
        <v>3</v>
      </c>
      <c r="T147" s="1">
        <v>3</v>
      </c>
      <c r="U147" s="1">
        <v>3</v>
      </c>
      <c r="V147" s="1">
        <v>3</v>
      </c>
      <c r="X147" s="1" t="s">
        <v>961</v>
      </c>
      <c r="Y147" s="1" t="s">
        <v>962</v>
      </c>
      <c r="Z147" s="1" t="s">
        <v>963</v>
      </c>
      <c r="AA147" s="1" t="s">
        <v>964</v>
      </c>
      <c r="AB147" s="1" t="s">
        <v>965</v>
      </c>
      <c r="AC147" s="4" t="s">
        <v>966</v>
      </c>
      <c r="AD147" s="4" t="str">
        <f>HYPERLINK("https://drive.google.com/file/d/1VsdNT_C8lPzz2fmeg-4M4SsiADOMRxSp/view?usp=drivesdk","Conclave Certificate July 2021")</f>
        <v>Conclave Certificate July 2021</v>
      </c>
      <c r="AE147" s="1" t="s">
        <v>967</v>
      </c>
    </row>
    <row r="148" spans="1:31">
      <c r="A148" s="3">
        <v>44400.406279363422</v>
      </c>
      <c r="B148" s="1">
        <v>4</v>
      </c>
      <c r="C148" s="1">
        <v>3</v>
      </c>
      <c r="D148" s="1">
        <v>3</v>
      </c>
      <c r="E148" s="1">
        <v>2</v>
      </c>
      <c r="F148" s="1">
        <v>2</v>
      </c>
      <c r="G148" s="1">
        <v>3</v>
      </c>
      <c r="H148" s="1">
        <v>3</v>
      </c>
      <c r="I148" s="1">
        <v>3</v>
      </c>
      <c r="J148" s="1">
        <v>3</v>
      </c>
      <c r="K148" s="1">
        <v>2</v>
      </c>
      <c r="L148" s="1">
        <v>2</v>
      </c>
      <c r="M148" s="1">
        <v>3</v>
      </c>
      <c r="N148" s="1">
        <v>3</v>
      </c>
      <c r="O148" s="1">
        <v>3</v>
      </c>
      <c r="P148" s="1">
        <v>3</v>
      </c>
      <c r="Q148" s="1">
        <v>3</v>
      </c>
      <c r="R148" s="1">
        <v>3</v>
      </c>
      <c r="S148" s="1">
        <v>3</v>
      </c>
      <c r="T148" s="1">
        <v>3</v>
      </c>
      <c r="U148" s="1">
        <v>3</v>
      </c>
      <c r="V148" s="1">
        <v>3</v>
      </c>
      <c r="X148" s="1" t="s">
        <v>968</v>
      </c>
      <c r="Z148" s="1" t="s">
        <v>969</v>
      </c>
      <c r="AA148" s="1" t="s">
        <v>970</v>
      </c>
      <c r="AB148" s="1" t="s">
        <v>971</v>
      </c>
      <c r="AC148" s="4" t="s">
        <v>972</v>
      </c>
      <c r="AD148" s="4" t="str">
        <f>HYPERLINK("https://drive.google.com/file/d/1-4xFI_xHJ2O8bkrH1oT-VlGCtDwD9UZd/view?usp=drivesdk","Conclave Certificate July 2021")</f>
        <v>Conclave Certificate July 2021</v>
      </c>
      <c r="AE148" s="1" t="s">
        <v>967</v>
      </c>
    </row>
    <row r="149" spans="1:31">
      <c r="A149" s="3">
        <v>44400.408766956018</v>
      </c>
      <c r="B149" s="1">
        <v>5</v>
      </c>
      <c r="C149" s="1">
        <v>5</v>
      </c>
      <c r="D149" s="1">
        <v>5</v>
      </c>
      <c r="E149" s="1" t="s">
        <v>37</v>
      </c>
      <c r="F149" s="1">
        <v>4</v>
      </c>
      <c r="G149" s="1">
        <v>5</v>
      </c>
      <c r="H149" s="1">
        <v>3</v>
      </c>
      <c r="I149" s="1">
        <v>5</v>
      </c>
      <c r="J149" s="1" t="s">
        <v>37</v>
      </c>
      <c r="K149" s="1">
        <v>5</v>
      </c>
      <c r="L149" s="1">
        <v>5</v>
      </c>
      <c r="M149" s="1">
        <v>5</v>
      </c>
      <c r="N149" s="1" t="s">
        <v>37</v>
      </c>
      <c r="O149" s="1">
        <v>4</v>
      </c>
      <c r="P149" s="1">
        <v>3</v>
      </c>
      <c r="Q149" s="1">
        <v>4</v>
      </c>
      <c r="R149" s="1">
        <v>4</v>
      </c>
      <c r="S149" s="1">
        <v>4</v>
      </c>
      <c r="T149" s="1">
        <v>5</v>
      </c>
      <c r="U149" s="1">
        <v>4</v>
      </c>
      <c r="V149" s="1">
        <v>5</v>
      </c>
      <c r="X149" s="1" t="s">
        <v>973</v>
      </c>
      <c r="Y149" s="1" t="s">
        <v>974</v>
      </c>
      <c r="Z149" s="1" t="s">
        <v>975</v>
      </c>
      <c r="AA149" s="1" t="s">
        <v>976</v>
      </c>
      <c r="AB149" s="1" t="s">
        <v>977</v>
      </c>
      <c r="AC149" s="4" t="s">
        <v>978</v>
      </c>
      <c r="AD149" s="4" t="str">
        <f>HYPERLINK("https://drive.google.com/file/d/1xO1zfqbMr4QUV9GTlz84PHAtmvHSaAXF/view?usp=drivesdk","Conclave Certificate July 2021")</f>
        <v>Conclave Certificate July 2021</v>
      </c>
      <c r="AE149" s="1" t="s">
        <v>979</v>
      </c>
    </row>
    <row r="150" spans="1:31">
      <c r="A150" s="3">
        <v>44400.408784965279</v>
      </c>
      <c r="B150" s="1">
        <v>4</v>
      </c>
      <c r="C150" s="1">
        <v>4</v>
      </c>
      <c r="D150" s="1">
        <v>4</v>
      </c>
      <c r="F150" s="1">
        <v>4</v>
      </c>
      <c r="G150" s="1">
        <v>4</v>
      </c>
      <c r="J150" s="1">
        <v>4</v>
      </c>
      <c r="S150" s="1">
        <v>4</v>
      </c>
      <c r="T150" s="1">
        <v>4</v>
      </c>
      <c r="V150" s="1">
        <v>3</v>
      </c>
      <c r="X150" s="1" t="s">
        <v>97</v>
      </c>
      <c r="Y150" s="1" t="s">
        <v>980</v>
      </c>
      <c r="Z150" s="1" t="s">
        <v>981</v>
      </c>
      <c r="AA150" s="1" t="s">
        <v>982</v>
      </c>
      <c r="AB150" s="1" t="s">
        <v>983</v>
      </c>
      <c r="AC150" s="4" t="s">
        <v>984</v>
      </c>
      <c r="AD150" s="4" t="str">
        <f>HYPERLINK("https://drive.google.com/file/d/1_bH-GGWADcNfdZd0MrpojHkkZh-_Ej0R/view?usp=drivesdk","Conclave Certificate July 2021")</f>
        <v>Conclave Certificate July 2021</v>
      </c>
      <c r="AE150" s="1" t="s">
        <v>985</v>
      </c>
    </row>
    <row r="151" spans="1:31">
      <c r="A151" s="3">
        <v>44400.408942592592</v>
      </c>
      <c r="B151" s="1">
        <v>5</v>
      </c>
      <c r="C151" s="1">
        <v>5</v>
      </c>
      <c r="D151" s="1">
        <v>5</v>
      </c>
      <c r="E151" s="1" t="s">
        <v>37</v>
      </c>
      <c r="F151" s="1">
        <v>5</v>
      </c>
      <c r="G151" s="1" t="s">
        <v>37</v>
      </c>
      <c r="H151" s="1" t="s">
        <v>37</v>
      </c>
      <c r="I151" s="1">
        <v>5</v>
      </c>
      <c r="J151" s="1" t="s">
        <v>37</v>
      </c>
      <c r="K151" s="1">
        <v>5</v>
      </c>
      <c r="L151" s="1" t="s">
        <v>37</v>
      </c>
      <c r="M151" s="1">
        <v>5</v>
      </c>
      <c r="N151" s="1">
        <v>5</v>
      </c>
      <c r="O151" s="1">
        <v>5</v>
      </c>
      <c r="P151" s="1">
        <v>5</v>
      </c>
      <c r="Q151" s="1" t="s">
        <v>37</v>
      </c>
      <c r="R151" s="1" t="s">
        <v>37</v>
      </c>
      <c r="S151" s="1" t="s">
        <v>37</v>
      </c>
      <c r="T151" s="1" t="s">
        <v>37</v>
      </c>
      <c r="U151" s="1" t="s">
        <v>37</v>
      </c>
      <c r="V151" s="1">
        <v>5</v>
      </c>
      <c r="X151" s="1" t="s">
        <v>986</v>
      </c>
      <c r="Y151" s="1" t="s">
        <v>987</v>
      </c>
      <c r="Z151" s="1" t="s">
        <v>988</v>
      </c>
      <c r="AA151" s="1" t="s">
        <v>989</v>
      </c>
      <c r="AB151" s="1" t="s">
        <v>990</v>
      </c>
      <c r="AC151" s="4" t="s">
        <v>991</v>
      </c>
      <c r="AD151" s="4" t="str">
        <f>HYPERLINK("https://drive.google.com/file/d/1CYEqSn3cqHFjHRevK7Ei9_zGZySmM1Xh/view?usp=drivesdk","Conclave Certificate July 2021")</f>
        <v>Conclave Certificate July 2021</v>
      </c>
      <c r="AE151" s="1" t="s">
        <v>985</v>
      </c>
    </row>
    <row r="152" spans="1:31">
      <c r="A152" s="3">
        <v>44400.411082662038</v>
      </c>
      <c r="B152" s="1">
        <v>5</v>
      </c>
      <c r="C152" s="1">
        <v>4</v>
      </c>
      <c r="D152" s="1">
        <v>4</v>
      </c>
      <c r="E152" s="1">
        <v>4</v>
      </c>
      <c r="F152" s="1">
        <v>4</v>
      </c>
      <c r="G152" s="1">
        <v>4</v>
      </c>
      <c r="H152" s="1">
        <v>4</v>
      </c>
      <c r="I152" s="1">
        <v>4</v>
      </c>
      <c r="J152" s="1">
        <v>4</v>
      </c>
      <c r="K152" s="1">
        <v>4</v>
      </c>
      <c r="M152" s="1">
        <v>4</v>
      </c>
      <c r="N152" s="1">
        <v>4</v>
      </c>
      <c r="O152" s="1">
        <v>4</v>
      </c>
      <c r="P152" s="1">
        <v>4</v>
      </c>
      <c r="Q152" s="1">
        <v>4</v>
      </c>
      <c r="R152" s="1">
        <v>4</v>
      </c>
      <c r="S152" s="1">
        <v>4</v>
      </c>
      <c r="T152" s="1">
        <v>4</v>
      </c>
      <c r="V152" s="1">
        <v>4</v>
      </c>
      <c r="X152" s="1" t="s">
        <v>992</v>
      </c>
      <c r="Y152" s="1" t="s">
        <v>993</v>
      </c>
      <c r="Z152" s="1" t="s">
        <v>994</v>
      </c>
      <c r="AA152" s="1" t="s">
        <v>995</v>
      </c>
      <c r="AB152" s="1" t="s">
        <v>996</v>
      </c>
      <c r="AC152" s="4" t="s">
        <v>997</v>
      </c>
      <c r="AD152" s="4" t="str">
        <f>HYPERLINK("https://drive.google.com/file/d/1DDX8tWrmrf0pKbwpTP6jO_cQlkKl3TrE/view?usp=drivesdk","Conclave Certificate July 2021")</f>
        <v>Conclave Certificate July 2021</v>
      </c>
      <c r="AE152" s="1" t="s">
        <v>998</v>
      </c>
    </row>
    <row r="153" spans="1:31">
      <c r="A153" s="3">
        <v>44400.41145211806</v>
      </c>
      <c r="B153" s="1">
        <v>4</v>
      </c>
      <c r="C153" s="1">
        <v>3</v>
      </c>
      <c r="D153" s="1">
        <v>3</v>
      </c>
      <c r="E153" s="1">
        <v>4</v>
      </c>
      <c r="F153" s="1">
        <v>1</v>
      </c>
      <c r="G153" s="1">
        <v>4</v>
      </c>
      <c r="H153" s="1">
        <v>3</v>
      </c>
      <c r="K153" s="1">
        <v>4</v>
      </c>
      <c r="P153" s="1">
        <v>2</v>
      </c>
      <c r="R153" s="1">
        <v>4</v>
      </c>
      <c r="T153" s="1">
        <v>2</v>
      </c>
      <c r="X153" s="1" t="s">
        <v>999</v>
      </c>
      <c r="Y153" s="1" t="s">
        <v>1000</v>
      </c>
      <c r="Z153" s="1" t="s">
        <v>1001</v>
      </c>
      <c r="AA153" s="1" t="s">
        <v>1002</v>
      </c>
      <c r="AB153" s="1" t="s">
        <v>1003</v>
      </c>
      <c r="AC153" s="4" t="s">
        <v>1004</v>
      </c>
      <c r="AD153" s="4" t="str">
        <f>HYPERLINK("https://drive.google.com/file/d/1nVdBQY47hout6w88-WPxPtZk1XgZJwmE/view?usp=drivesdk","Conclave Certificate July 2021")</f>
        <v>Conclave Certificate July 2021</v>
      </c>
      <c r="AE153" s="1" t="s">
        <v>998</v>
      </c>
    </row>
    <row r="154" spans="1:31">
      <c r="A154" s="3">
        <v>44400.41193858796</v>
      </c>
      <c r="B154" s="1">
        <v>5</v>
      </c>
      <c r="C154" s="1">
        <v>5</v>
      </c>
      <c r="D154" s="1">
        <v>5</v>
      </c>
      <c r="E154" s="1">
        <v>5</v>
      </c>
      <c r="F154" s="1">
        <v>4</v>
      </c>
      <c r="H154" s="1">
        <v>4</v>
      </c>
      <c r="I154" s="1" t="s">
        <v>37</v>
      </c>
      <c r="J154" s="1" t="s">
        <v>37</v>
      </c>
      <c r="K154" s="1">
        <v>5</v>
      </c>
      <c r="L154" s="1" t="s">
        <v>37</v>
      </c>
      <c r="M154" s="1">
        <v>5</v>
      </c>
      <c r="N154" s="1">
        <v>5</v>
      </c>
      <c r="O154" s="1">
        <v>5</v>
      </c>
      <c r="P154" s="1">
        <v>5</v>
      </c>
      <c r="Q154" s="1">
        <v>5</v>
      </c>
      <c r="R154" s="1">
        <v>5</v>
      </c>
      <c r="S154" s="1">
        <v>5</v>
      </c>
      <c r="T154" s="1">
        <v>5</v>
      </c>
      <c r="U154" s="1" t="s">
        <v>37</v>
      </c>
      <c r="V154" s="1">
        <v>5</v>
      </c>
      <c r="X154" s="1" t="s">
        <v>1005</v>
      </c>
      <c r="Y154" s="1" t="s">
        <v>1006</v>
      </c>
      <c r="Z154" s="1" t="s">
        <v>1007</v>
      </c>
      <c r="AA154" s="1" t="s">
        <v>1008</v>
      </c>
      <c r="AB154" s="1" t="s">
        <v>1009</v>
      </c>
      <c r="AC154" s="4" t="s">
        <v>1010</v>
      </c>
      <c r="AD154" s="4" t="str">
        <f>HYPERLINK("https://drive.google.com/file/d/1BULoQvntbwqKL0-zI29a_caySXYX4ZO5/view?usp=drivesdk","Conclave Certificate July 2021")</f>
        <v>Conclave Certificate July 2021</v>
      </c>
      <c r="AE154" s="1" t="s">
        <v>1011</v>
      </c>
    </row>
    <row r="155" spans="1:31">
      <c r="A155" s="3">
        <v>44400.412082256946</v>
      </c>
      <c r="B155" s="1">
        <v>5</v>
      </c>
      <c r="C155" s="1" t="s">
        <v>37</v>
      </c>
      <c r="D155" s="1">
        <v>5</v>
      </c>
      <c r="E155" s="1" t="s">
        <v>37</v>
      </c>
      <c r="F155" s="1">
        <v>5</v>
      </c>
      <c r="G155" s="1">
        <v>5</v>
      </c>
      <c r="H155" s="1" t="s">
        <v>37</v>
      </c>
      <c r="I155" s="1">
        <v>5</v>
      </c>
      <c r="J155" s="1">
        <v>5</v>
      </c>
      <c r="K155" s="1" t="s">
        <v>37</v>
      </c>
      <c r="L155" s="1" t="s">
        <v>37</v>
      </c>
      <c r="M155" s="1" t="s">
        <v>37</v>
      </c>
      <c r="N155" s="1">
        <v>5</v>
      </c>
      <c r="O155" s="1">
        <v>5</v>
      </c>
      <c r="P155" s="1" t="s">
        <v>37</v>
      </c>
      <c r="Q155" s="1" t="s">
        <v>37</v>
      </c>
      <c r="R155" s="1">
        <v>5</v>
      </c>
      <c r="S155" s="1" t="s">
        <v>37</v>
      </c>
      <c r="T155" s="1">
        <v>5</v>
      </c>
      <c r="U155" s="1" t="s">
        <v>37</v>
      </c>
      <c r="V155" s="1">
        <v>5</v>
      </c>
      <c r="X155" s="1" t="s">
        <v>1012</v>
      </c>
      <c r="Y155" s="1" t="s">
        <v>1013</v>
      </c>
      <c r="Z155" s="1" t="s">
        <v>1014</v>
      </c>
      <c r="AA155" s="1" t="s">
        <v>1015</v>
      </c>
      <c r="AB155" s="1" t="s">
        <v>1016</v>
      </c>
      <c r="AC155" s="4" t="s">
        <v>1017</v>
      </c>
      <c r="AD155" s="4" t="str">
        <f>HYPERLINK("https://drive.google.com/file/d/15nGVCZTkmvkO-brTfLQYbgDZgOmrYcQa/view?usp=drivesdk","Conclave Certificate July 2021")</f>
        <v>Conclave Certificate July 2021</v>
      </c>
      <c r="AE155" s="1" t="s">
        <v>1018</v>
      </c>
    </row>
    <row r="156" spans="1:31">
      <c r="A156" s="3">
        <v>44400.412615011577</v>
      </c>
      <c r="B156" s="1">
        <v>4</v>
      </c>
      <c r="C156" s="1">
        <v>4</v>
      </c>
      <c r="D156" s="1">
        <v>4</v>
      </c>
      <c r="E156" s="1" t="s">
        <v>37</v>
      </c>
      <c r="F156" s="1">
        <v>4</v>
      </c>
      <c r="G156" s="1">
        <v>5</v>
      </c>
      <c r="H156" s="1">
        <v>2</v>
      </c>
      <c r="I156" s="1" t="s">
        <v>37</v>
      </c>
      <c r="J156" s="1" t="s">
        <v>37</v>
      </c>
      <c r="K156" s="1" t="s">
        <v>37</v>
      </c>
      <c r="L156" s="1" t="s">
        <v>37</v>
      </c>
      <c r="M156" s="1" t="s">
        <v>37</v>
      </c>
      <c r="N156" s="1" t="s">
        <v>37</v>
      </c>
      <c r="O156" s="1" t="s">
        <v>37</v>
      </c>
      <c r="P156" s="1" t="s">
        <v>37</v>
      </c>
      <c r="Q156" s="1" t="s">
        <v>37</v>
      </c>
      <c r="R156" s="1">
        <v>5</v>
      </c>
      <c r="S156" s="1" t="s">
        <v>37</v>
      </c>
      <c r="T156" s="1">
        <v>5</v>
      </c>
      <c r="U156" s="1">
        <v>5</v>
      </c>
      <c r="V156" s="1" t="s">
        <v>37</v>
      </c>
      <c r="X156" s="1" t="s">
        <v>1019</v>
      </c>
      <c r="Y156" s="1" t="s">
        <v>1020</v>
      </c>
      <c r="AB156" s="1" t="s">
        <v>1021</v>
      </c>
      <c r="AC156" s="4" t="s">
        <v>1022</v>
      </c>
      <c r="AD156" s="4" t="str">
        <f>HYPERLINK("https://drive.google.com/file/d/1zjM2Z5fyQxDjs1sUgMgXKFDxSem8hwrt/view?usp=drivesdk","Conclave Certificate July 2021")</f>
        <v>Conclave Certificate July 2021</v>
      </c>
      <c r="AE156" s="1" t="s">
        <v>1023</v>
      </c>
    </row>
    <row r="157" spans="1:31">
      <c r="A157" s="3">
        <v>44400.412654166663</v>
      </c>
      <c r="B157" s="1">
        <v>5</v>
      </c>
      <c r="C157" s="1">
        <v>3</v>
      </c>
      <c r="D157" s="1">
        <v>3</v>
      </c>
      <c r="F157" s="1">
        <v>3</v>
      </c>
      <c r="G157" s="1">
        <v>3</v>
      </c>
      <c r="N157" s="1">
        <v>3</v>
      </c>
      <c r="R157" s="1">
        <v>3</v>
      </c>
      <c r="U157" s="1">
        <v>3</v>
      </c>
      <c r="V157" s="1">
        <v>3</v>
      </c>
      <c r="X157" s="1" t="s">
        <v>1024</v>
      </c>
      <c r="Y157" s="1" t="s">
        <v>31</v>
      </c>
      <c r="Z157" s="1" t="s">
        <v>1025</v>
      </c>
      <c r="AA157" s="1" t="s">
        <v>1026</v>
      </c>
      <c r="AB157" s="1" t="s">
        <v>1027</v>
      </c>
      <c r="AC157" s="4" t="s">
        <v>1028</v>
      </c>
      <c r="AD157" s="4" t="str">
        <f>HYPERLINK("https://drive.google.com/file/d/1eoFUpd23qzzwy-DfJQO3Ee32iNM3lapq/view?usp=drivesdk","Conclave Certificate July 2021")</f>
        <v>Conclave Certificate July 2021</v>
      </c>
      <c r="AE157" s="1" t="s">
        <v>1018</v>
      </c>
    </row>
    <row r="158" spans="1:31">
      <c r="A158" s="3">
        <v>44400.413187777776</v>
      </c>
      <c r="B158" s="1">
        <v>4</v>
      </c>
      <c r="C158" s="1">
        <v>5</v>
      </c>
      <c r="D158" s="1">
        <v>5</v>
      </c>
      <c r="E158" s="1" t="s">
        <v>37</v>
      </c>
      <c r="F158" s="1">
        <v>4</v>
      </c>
      <c r="G158" s="1">
        <v>5</v>
      </c>
      <c r="H158" s="1">
        <v>4</v>
      </c>
      <c r="I158" s="1" t="s">
        <v>37</v>
      </c>
      <c r="J158" s="1" t="s">
        <v>37</v>
      </c>
      <c r="K158" s="1" t="s">
        <v>37</v>
      </c>
      <c r="L158" s="1" t="s">
        <v>37</v>
      </c>
      <c r="M158" s="1">
        <v>5</v>
      </c>
      <c r="N158" s="1">
        <v>5</v>
      </c>
      <c r="O158" s="1">
        <v>5</v>
      </c>
      <c r="P158" s="1" t="s">
        <v>37</v>
      </c>
      <c r="Q158" s="1" t="s">
        <v>37</v>
      </c>
      <c r="R158" s="1">
        <v>5</v>
      </c>
      <c r="S158" s="1" t="s">
        <v>37</v>
      </c>
      <c r="T158" s="1">
        <v>5</v>
      </c>
      <c r="U158" s="1">
        <v>5</v>
      </c>
      <c r="V158" s="1" t="s">
        <v>37</v>
      </c>
      <c r="X158" s="1" t="s">
        <v>1029</v>
      </c>
      <c r="Y158" s="1" t="s">
        <v>1030</v>
      </c>
      <c r="Z158" s="1" t="s">
        <v>1031</v>
      </c>
      <c r="AA158" s="1" t="s">
        <v>1032</v>
      </c>
      <c r="AB158" s="1" t="s">
        <v>1033</v>
      </c>
      <c r="AC158" s="4" t="s">
        <v>1034</v>
      </c>
      <c r="AD158" s="4" t="str">
        <f>HYPERLINK("https://drive.google.com/file/d/1wHALm6U4co-Js2dWRQjoA0YiPq7HEbjV/view?usp=drivesdk","Conclave Certificate July 2021")</f>
        <v>Conclave Certificate July 2021</v>
      </c>
      <c r="AE158" s="1" t="s">
        <v>1035</v>
      </c>
    </row>
    <row r="159" spans="1:31">
      <c r="A159" s="3">
        <v>44400.413496967594</v>
      </c>
      <c r="X159" s="1" t="s">
        <v>1036</v>
      </c>
      <c r="AB159" s="1" t="s">
        <v>1037</v>
      </c>
      <c r="AC159" s="4" t="s">
        <v>1038</v>
      </c>
      <c r="AD159" s="4" t="str">
        <f>HYPERLINK("https://drive.google.com/file/d/1j5Y4CW8ACF9Sq2-pZiI8xt7uZDg1la6A/view?usp=drivesdk","Conclave Certificate July 2021")</f>
        <v>Conclave Certificate July 2021</v>
      </c>
      <c r="AE159" s="1" t="s">
        <v>1039</v>
      </c>
    </row>
    <row r="160" spans="1:31">
      <c r="A160" s="3">
        <v>44400.414241701394</v>
      </c>
      <c r="X160" s="1" t="s">
        <v>97</v>
      </c>
      <c r="Z160" s="1" t="s">
        <v>1040</v>
      </c>
      <c r="AA160" s="1" t="s">
        <v>1041</v>
      </c>
      <c r="AB160" s="1" t="s">
        <v>1042</v>
      </c>
      <c r="AC160" s="4" t="s">
        <v>1043</v>
      </c>
      <c r="AD160" s="4" t="str">
        <f>HYPERLINK("https://drive.google.com/file/d/1h7nLC_me8aMvW6SewckhdNR17YhX9oBy/view?usp=drivesdk","Conclave Certificate July 2021")</f>
        <v>Conclave Certificate July 2021</v>
      </c>
      <c r="AE160" s="1" t="s">
        <v>1044</v>
      </c>
    </row>
    <row r="161" spans="1:31">
      <c r="A161" s="3">
        <v>44400.414529999995</v>
      </c>
      <c r="B161" s="1">
        <v>5</v>
      </c>
      <c r="C161" s="1">
        <v>5</v>
      </c>
      <c r="D161" s="1">
        <v>5</v>
      </c>
      <c r="E161" s="1" t="s">
        <v>37</v>
      </c>
      <c r="F161" s="1">
        <v>5</v>
      </c>
      <c r="G161" s="1">
        <v>5</v>
      </c>
      <c r="H161" s="1">
        <v>5</v>
      </c>
      <c r="I161" s="1" t="s">
        <v>37</v>
      </c>
      <c r="J161" s="1">
        <v>5</v>
      </c>
      <c r="K161" s="1" t="s">
        <v>37</v>
      </c>
      <c r="L161" s="1" t="s">
        <v>37</v>
      </c>
      <c r="M161" s="1">
        <v>5</v>
      </c>
      <c r="N161" s="1">
        <v>5</v>
      </c>
      <c r="O161" s="1">
        <v>5</v>
      </c>
      <c r="P161" s="1">
        <v>5</v>
      </c>
      <c r="Q161" s="1">
        <v>5</v>
      </c>
      <c r="R161" s="1">
        <v>5</v>
      </c>
      <c r="S161" s="1">
        <v>5</v>
      </c>
      <c r="T161" s="1">
        <v>5</v>
      </c>
      <c r="U161" s="1">
        <v>5</v>
      </c>
      <c r="V161" s="1">
        <v>5</v>
      </c>
      <c r="X161" s="1" t="s">
        <v>37</v>
      </c>
      <c r="Y161" s="1" t="s">
        <v>1045</v>
      </c>
      <c r="Z161" s="1" t="s">
        <v>1046</v>
      </c>
      <c r="AA161" s="1" t="s">
        <v>1047</v>
      </c>
      <c r="AB161" s="1" t="s">
        <v>1048</v>
      </c>
      <c r="AC161" s="4" t="s">
        <v>1049</v>
      </c>
      <c r="AD161" s="4" t="str">
        <f>HYPERLINK("https://drive.google.com/file/d/1TlZ0y7PAVm2UwioQ8ihVgKjwQgMfbNb7/view?usp=drivesdk","Conclave Certificate July 2021")</f>
        <v>Conclave Certificate July 2021</v>
      </c>
      <c r="AE161" s="1" t="s">
        <v>1044</v>
      </c>
    </row>
    <row r="162" spans="1:31">
      <c r="A162" s="3">
        <v>44400.414598009258</v>
      </c>
      <c r="B162" s="1">
        <v>4</v>
      </c>
      <c r="C162" s="1">
        <v>4</v>
      </c>
      <c r="D162" s="1">
        <v>4</v>
      </c>
      <c r="E162" s="1" t="s">
        <v>37</v>
      </c>
      <c r="F162" s="1">
        <v>5</v>
      </c>
      <c r="G162" s="1">
        <v>5</v>
      </c>
      <c r="H162" s="1" t="s">
        <v>37</v>
      </c>
      <c r="I162" s="1" t="s">
        <v>37</v>
      </c>
      <c r="J162" s="1" t="s">
        <v>37</v>
      </c>
      <c r="K162" s="1" t="s">
        <v>37</v>
      </c>
      <c r="L162" s="1">
        <v>4</v>
      </c>
      <c r="M162" s="1" t="s">
        <v>37</v>
      </c>
      <c r="N162" s="1">
        <v>4</v>
      </c>
      <c r="O162" s="1">
        <v>4</v>
      </c>
      <c r="P162" s="1">
        <v>4</v>
      </c>
      <c r="Q162" s="1" t="s">
        <v>37</v>
      </c>
      <c r="R162" s="1">
        <v>4</v>
      </c>
      <c r="S162" s="1">
        <v>3</v>
      </c>
      <c r="T162" s="1">
        <v>4</v>
      </c>
      <c r="U162" s="1">
        <v>4</v>
      </c>
      <c r="V162" s="1">
        <v>3</v>
      </c>
      <c r="X162" s="1" t="s">
        <v>504</v>
      </c>
      <c r="Z162" s="1" t="s">
        <v>1050</v>
      </c>
      <c r="AA162" s="1" t="s">
        <v>1051</v>
      </c>
      <c r="AB162" s="1" t="s">
        <v>1052</v>
      </c>
      <c r="AC162" s="4" t="s">
        <v>1053</v>
      </c>
      <c r="AD162" s="4" t="str">
        <f>HYPERLINK("https://drive.google.com/file/d/1BzHx4l_1FqXoV5Oy4Q4klePFFlqkWVe4/view?usp=drivesdk","Conclave Certificate July 2021")</f>
        <v>Conclave Certificate July 2021</v>
      </c>
      <c r="AE162" s="1" t="s">
        <v>1054</v>
      </c>
    </row>
    <row r="163" spans="1:31">
      <c r="A163" s="3">
        <v>44400.414652407402</v>
      </c>
      <c r="B163" s="1">
        <v>4</v>
      </c>
      <c r="C163" s="1">
        <v>4</v>
      </c>
      <c r="D163" s="1">
        <v>4</v>
      </c>
      <c r="E163" s="1">
        <v>3</v>
      </c>
      <c r="F163" s="1">
        <v>2</v>
      </c>
      <c r="G163" s="1">
        <v>3</v>
      </c>
      <c r="H163" s="1">
        <v>4</v>
      </c>
      <c r="I163" s="1">
        <v>3</v>
      </c>
      <c r="J163" s="1">
        <v>3</v>
      </c>
      <c r="K163" s="1">
        <v>3</v>
      </c>
      <c r="L163" s="1">
        <v>3</v>
      </c>
      <c r="M163" s="1">
        <v>3</v>
      </c>
      <c r="O163" s="1">
        <v>3</v>
      </c>
      <c r="P163" s="1">
        <v>3</v>
      </c>
      <c r="Q163" s="1">
        <v>4</v>
      </c>
      <c r="R163" s="1">
        <v>4</v>
      </c>
      <c r="T163" s="1">
        <v>3</v>
      </c>
      <c r="U163" s="1">
        <v>4</v>
      </c>
      <c r="V163" s="1">
        <v>3</v>
      </c>
      <c r="X163" s="1" t="s">
        <v>1055</v>
      </c>
      <c r="Y163" s="1" t="s">
        <v>1056</v>
      </c>
      <c r="Z163" s="1" t="s">
        <v>1057</v>
      </c>
      <c r="AA163" s="1" t="s">
        <v>1058</v>
      </c>
      <c r="AB163" s="1" t="s">
        <v>1059</v>
      </c>
      <c r="AC163" s="4" t="s">
        <v>1060</v>
      </c>
      <c r="AD163" s="4" t="str">
        <f>HYPERLINK("https://drive.google.com/file/d/1UYihx2qdD-ap-P8JMZ1QGIje33MIdwjZ/view?usp=drivesdk","Conclave Certificate July 2021")</f>
        <v>Conclave Certificate July 2021</v>
      </c>
      <c r="AE163" s="1" t="s">
        <v>1054</v>
      </c>
    </row>
    <row r="164" spans="1:31">
      <c r="A164" s="3">
        <v>44400.416075277783</v>
      </c>
      <c r="B164" s="1">
        <v>5</v>
      </c>
      <c r="C164" s="1">
        <v>4</v>
      </c>
      <c r="D164" s="1">
        <v>5</v>
      </c>
      <c r="F164" s="1">
        <v>4</v>
      </c>
      <c r="G164" s="1">
        <v>4</v>
      </c>
      <c r="H164" s="1">
        <v>5</v>
      </c>
      <c r="I164" s="1" t="s">
        <v>37</v>
      </c>
      <c r="K164" s="1" t="s">
        <v>37</v>
      </c>
      <c r="L164" s="1" t="s">
        <v>37</v>
      </c>
      <c r="M164" s="1">
        <v>4</v>
      </c>
      <c r="N164" s="1" t="s">
        <v>37</v>
      </c>
      <c r="P164" s="1" t="s">
        <v>37</v>
      </c>
      <c r="R164" s="1">
        <v>4</v>
      </c>
      <c r="T164" s="1">
        <v>5</v>
      </c>
      <c r="V164" s="1">
        <v>5</v>
      </c>
      <c r="X164" s="1" t="s">
        <v>1061</v>
      </c>
      <c r="Y164" s="1" t="s">
        <v>1062</v>
      </c>
      <c r="Z164" s="1" t="s">
        <v>1063</v>
      </c>
      <c r="AB164" s="1" t="s">
        <v>1064</v>
      </c>
      <c r="AC164" s="4" t="s">
        <v>1065</v>
      </c>
      <c r="AD164" s="4" t="str">
        <f>HYPERLINK("https://drive.google.com/file/d/1U_LiKQm7C_0dUYsLA5ezNT9igMqIDLAr/view?usp=drivesdk","Conclave Certificate July 2021")</f>
        <v>Conclave Certificate July 2021</v>
      </c>
      <c r="AE164" s="1" t="s">
        <v>1066</v>
      </c>
    </row>
    <row r="165" spans="1:31">
      <c r="A165" s="3">
        <v>44400.414811168986</v>
      </c>
      <c r="B165" s="1">
        <v>5</v>
      </c>
      <c r="C165" s="1">
        <v>5</v>
      </c>
      <c r="D165" s="1">
        <v>5</v>
      </c>
      <c r="E165" s="1" t="s">
        <v>37</v>
      </c>
      <c r="F165" s="1">
        <v>5</v>
      </c>
      <c r="G165" s="1">
        <v>5</v>
      </c>
      <c r="H165" s="1">
        <v>5</v>
      </c>
      <c r="I165" s="1" t="s">
        <v>37</v>
      </c>
      <c r="J165" s="1">
        <v>5</v>
      </c>
      <c r="K165" s="1" t="s">
        <v>37</v>
      </c>
      <c r="L165" s="1">
        <v>5</v>
      </c>
      <c r="M165" s="1">
        <v>5</v>
      </c>
      <c r="N165" s="1" t="s">
        <v>37</v>
      </c>
      <c r="O165" s="1">
        <v>5</v>
      </c>
      <c r="P165" s="1">
        <v>5</v>
      </c>
      <c r="Q165" s="1">
        <v>5</v>
      </c>
      <c r="R165" s="1">
        <v>5</v>
      </c>
      <c r="S165" s="1">
        <v>5</v>
      </c>
      <c r="T165" s="1">
        <v>5</v>
      </c>
      <c r="U165" s="1">
        <v>5</v>
      </c>
      <c r="V165" s="1">
        <v>5</v>
      </c>
      <c r="X165" s="1" t="s">
        <v>1067</v>
      </c>
      <c r="Y165" s="1" t="s">
        <v>1068</v>
      </c>
      <c r="Z165" s="1" t="s">
        <v>1069</v>
      </c>
      <c r="AA165" s="1" t="s">
        <v>1070</v>
      </c>
      <c r="AB165" s="1" t="s">
        <v>1071</v>
      </c>
      <c r="AC165" s="4" t="s">
        <v>1072</v>
      </c>
      <c r="AD165" s="4" t="str">
        <f>HYPERLINK("https://drive.google.com/file/d/1N58KDQRPWWj0EHYz-MKIU93wAr2tVi38/view?usp=drivesdk","Conclave Certificate July 2021")</f>
        <v>Conclave Certificate July 2021</v>
      </c>
      <c r="AE165" s="1" t="s">
        <v>1054</v>
      </c>
    </row>
    <row r="166" spans="1:31">
      <c r="A166" s="3">
        <v>44400.415191898152</v>
      </c>
      <c r="B166" s="1">
        <v>5</v>
      </c>
      <c r="C166" s="1">
        <v>5</v>
      </c>
      <c r="D166" s="1">
        <v>5</v>
      </c>
      <c r="E166" s="1" t="s">
        <v>37</v>
      </c>
      <c r="F166" s="1">
        <v>5</v>
      </c>
      <c r="G166" s="1">
        <v>5</v>
      </c>
      <c r="H166" s="1">
        <v>5</v>
      </c>
      <c r="I166" s="1">
        <v>5</v>
      </c>
      <c r="J166" s="1">
        <v>5</v>
      </c>
      <c r="K166" s="1">
        <v>5</v>
      </c>
      <c r="L166" s="1" t="s">
        <v>37</v>
      </c>
      <c r="M166" s="1" t="s">
        <v>37</v>
      </c>
      <c r="N166" s="1">
        <v>5</v>
      </c>
      <c r="O166" s="1">
        <v>5</v>
      </c>
      <c r="P166" s="1" t="s">
        <v>37</v>
      </c>
      <c r="Q166" s="1">
        <v>5</v>
      </c>
      <c r="R166" s="1">
        <v>5</v>
      </c>
      <c r="S166" s="1" t="s">
        <v>37</v>
      </c>
      <c r="T166" s="1">
        <v>5</v>
      </c>
      <c r="U166" s="1">
        <v>5</v>
      </c>
      <c r="V166" s="1" t="s">
        <v>37</v>
      </c>
      <c r="X166" s="1" t="s">
        <v>1073</v>
      </c>
      <c r="Y166" s="1" t="s">
        <v>269</v>
      </c>
      <c r="Z166" s="1" t="s">
        <v>1074</v>
      </c>
      <c r="AA166" s="1" t="s">
        <v>1075</v>
      </c>
      <c r="AB166" s="1" t="s">
        <v>1076</v>
      </c>
      <c r="AC166" s="4" t="s">
        <v>1077</v>
      </c>
      <c r="AD166" s="4" t="str">
        <f>HYPERLINK("https://drive.google.com/file/d/1UxauOO9FnSUAFgdEgFit-DsAEzz_O1Vl/view?usp=drivesdk","Conclave Certificate July 2021")</f>
        <v>Conclave Certificate July 2021</v>
      </c>
      <c r="AE166" s="1" t="s">
        <v>1078</v>
      </c>
    </row>
    <row r="167" spans="1:31">
      <c r="A167" s="3">
        <v>44400.415917025464</v>
      </c>
      <c r="B167" s="1">
        <v>5</v>
      </c>
      <c r="C167" s="1">
        <v>5</v>
      </c>
      <c r="D167" s="1">
        <v>5</v>
      </c>
      <c r="E167" s="1">
        <v>5</v>
      </c>
      <c r="F167" s="1">
        <v>5</v>
      </c>
      <c r="G167" s="1">
        <v>5</v>
      </c>
      <c r="H167" s="1">
        <v>5</v>
      </c>
      <c r="I167" s="1" t="s">
        <v>37</v>
      </c>
      <c r="J167" s="1" t="s">
        <v>37</v>
      </c>
      <c r="K167" s="1" t="s">
        <v>37</v>
      </c>
      <c r="L167" s="1" t="s">
        <v>37</v>
      </c>
      <c r="M167" s="1">
        <v>5</v>
      </c>
      <c r="N167" s="1">
        <v>5</v>
      </c>
      <c r="O167" s="1">
        <v>5</v>
      </c>
      <c r="P167" s="1">
        <v>5</v>
      </c>
      <c r="Q167" s="1">
        <v>5</v>
      </c>
      <c r="R167" s="1">
        <v>5</v>
      </c>
      <c r="S167" s="1">
        <v>5</v>
      </c>
      <c r="T167" s="1">
        <v>5</v>
      </c>
      <c r="U167" s="1">
        <v>5</v>
      </c>
      <c r="V167" s="1">
        <v>5</v>
      </c>
      <c r="X167" s="1" t="s">
        <v>167</v>
      </c>
      <c r="Y167" s="1" t="s">
        <v>827</v>
      </c>
      <c r="Z167" s="1" t="s">
        <v>1079</v>
      </c>
      <c r="AA167" s="1" t="s">
        <v>829</v>
      </c>
      <c r="AB167" s="1" t="s">
        <v>1080</v>
      </c>
      <c r="AC167" s="4" t="s">
        <v>1081</v>
      </c>
      <c r="AD167" s="4" t="str">
        <f>HYPERLINK("https://drive.google.com/file/d/1fI4dxIFvwmWJZ3fgjrV3-F9LpGTrh3JS/view?usp=drivesdk","Conclave Certificate July 2021")</f>
        <v>Conclave Certificate July 2021</v>
      </c>
      <c r="AE167" s="1" t="s">
        <v>1082</v>
      </c>
    </row>
    <row r="168" spans="1:31">
      <c r="A168" s="3">
        <v>44400.41593826389</v>
      </c>
      <c r="B168" s="1">
        <v>5</v>
      </c>
      <c r="C168" s="1">
        <v>3</v>
      </c>
      <c r="D168" s="1">
        <v>2</v>
      </c>
      <c r="F168" s="1">
        <v>3</v>
      </c>
      <c r="G168" s="1">
        <v>3</v>
      </c>
      <c r="H168" s="1">
        <v>3</v>
      </c>
      <c r="I168" s="1">
        <v>3</v>
      </c>
      <c r="J168" s="1">
        <v>3</v>
      </c>
      <c r="K168" s="1">
        <v>2</v>
      </c>
      <c r="M168" s="1">
        <v>2</v>
      </c>
      <c r="N168" s="1">
        <v>1</v>
      </c>
      <c r="P168" s="1">
        <v>3</v>
      </c>
      <c r="Q168" s="1">
        <v>3</v>
      </c>
      <c r="R168" s="1">
        <v>3</v>
      </c>
      <c r="S168" s="1">
        <v>2</v>
      </c>
      <c r="U168" s="1">
        <v>2</v>
      </c>
      <c r="V168" s="1">
        <v>3</v>
      </c>
      <c r="X168" s="1" t="s">
        <v>1083</v>
      </c>
      <c r="Y168" s="1" t="s">
        <v>1084</v>
      </c>
      <c r="Z168" s="1" t="s">
        <v>1085</v>
      </c>
      <c r="AA168" s="1" t="s">
        <v>1086</v>
      </c>
      <c r="AB168" s="1" t="s">
        <v>1087</v>
      </c>
      <c r="AC168" s="4" t="s">
        <v>1088</v>
      </c>
      <c r="AD168" s="4" t="str">
        <f>HYPERLINK("https://drive.google.com/file/d/10lIvmCeIOS3Hl0x8Wrk_lWg398sKhNox/view?usp=drivesdk","Conclave Certificate July 2021")</f>
        <v>Conclave Certificate July 2021</v>
      </c>
      <c r="AE168" s="1" t="s">
        <v>1082</v>
      </c>
    </row>
    <row r="169" spans="1:31">
      <c r="A169" s="3">
        <v>44400.416027476851</v>
      </c>
      <c r="B169" s="1">
        <v>5</v>
      </c>
      <c r="C169" s="1">
        <v>5</v>
      </c>
      <c r="D169" s="1">
        <v>5</v>
      </c>
      <c r="E169" s="1" t="s">
        <v>37</v>
      </c>
      <c r="F169" s="1">
        <v>5</v>
      </c>
      <c r="G169" s="1">
        <v>5</v>
      </c>
      <c r="H169" s="1">
        <v>5</v>
      </c>
      <c r="I169" s="1" t="s">
        <v>37</v>
      </c>
      <c r="J169" s="1" t="s">
        <v>37</v>
      </c>
      <c r="K169" s="1">
        <v>5</v>
      </c>
      <c r="L169" s="1" t="s">
        <v>37</v>
      </c>
      <c r="M169" s="1">
        <v>5</v>
      </c>
      <c r="N169" s="1">
        <v>5</v>
      </c>
      <c r="O169" s="1">
        <v>5</v>
      </c>
      <c r="P169" s="1">
        <v>5</v>
      </c>
      <c r="Q169" s="1" t="s">
        <v>37</v>
      </c>
      <c r="R169" s="1">
        <v>5</v>
      </c>
      <c r="S169" s="1">
        <v>5</v>
      </c>
      <c r="T169" s="1">
        <v>5</v>
      </c>
      <c r="U169" s="1" t="s">
        <v>37</v>
      </c>
      <c r="V169" s="1">
        <v>5</v>
      </c>
      <c r="X169" s="1" t="s">
        <v>1089</v>
      </c>
      <c r="Y169" s="1" t="s">
        <v>1090</v>
      </c>
      <c r="Z169" s="1" t="s">
        <v>1091</v>
      </c>
      <c r="AA169" s="1" t="s">
        <v>519</v>
      </c>
      <c r="AB169" s="1" t="s">
        <v>1092</v>
      </c>
      <c r="AC169" s="4" t="s">
        <v>1093</v>
      </c>
      <c r="AD169" s="4" t="str">
        <f>HYPERLINK("https://drive.google.com/file/d/1RBXz6f_BqiH-yLBlPdUjb89kmtQiG6OZ/view?usp=drivesdk","Conclave Certificate July 2021")</f>
        <v>Conclave Certificate July 2021</v>
      </c>
      <c r="AE169" s="1" t="s">
        <v>1082</v>
      </c>
    </row>
    <row r="170" spans="1:31">
      <c r="A170" s="3">
        <v>44400.416095717592</v>
      </c>
      <c r="B170" s="1">
        <v>4</v>
      </c>
      <c r="C170" s="1">
        <v>4</v>
      </c>
      <c r="D170" s="1">
        <v>4</v>
      </c>
      <c r="E170" s="1" t="s">
        <v>37</v>
      </c>
      <c r="F170" s="1">
        <v>5</v>
      </c>
      <c r="G170" s="1" t="s">
        <v>37</v>
      </c>
      <c r="H170" s="1">
        <v>3</v>
      </c>
      <c r="I170" s="1">
        <v>4</v>
      </c>
      <c r="J170" s="1">
        <v>4</v>
      </c>
      <c r="K170" s="1" t="s">
        <v>37</v>
      </c>
      <c r="L170" s="1" t="s">
        <v>37</v>
      </c>
      <c r="M170" s="1" t="s">
        <v>37</v>
      </c>
      <c r="N170" s="1">
        <v>4</v>
      </c>
      <c r="O170" s="1">
        <v>4</v>
      </c>
      <c r="P170" s="1" t="s">
        <v>37</v>
      </c>
      <c r="Q170" s="1">
        <v>4</v>
      </c>
      <c r="R170" s="1">
        <v>5</v>
      </c>
      <c r="S170" s="1" t="s">
        <v>37</v>
      </c>
      <c r="T170" s="1" t="s">
        <v>37</v>
      </c>
      <c r="U170" s="1">
        <v>5</v>
      </c>
      <c r="V170" s="1">
        <v>5</v>
      </c>
      <c r="X170" s="1" t="s">
        <v>1094</v>
      </c>
      <c r="Y170" s="1" t="s">
        <v>1095</v>
      </c>
      <c r="AB170" s="1" t="s">
        <v>1096</v>
      </c>
      <c r="AC170" s="4" t="s">
        <v>1097</v>
      </c>
      <c r="AD170" s="4" t="str">
        <f>HYPERLINK("https://drive.google.com/file/d/1bBOook0ehSw6OCXkgfEdfW2F65_x0T-H/view?usp=drivesdk","Conclave Certificate July 2021")</f>
        <v>Conclave Certificate July 2021</v>
      </c>
      <c r="AE170" s="1" t="s">
        <v>1098</v>
      </c>
    </row>
    <row r="171" spans="1:31">
      <c r="A171" s="3">
        <v>44400.416585104162</v>
      </c>
      <c r="X171" s="1" t="s">
        <v>1099</v>
      </c>
      <c r="Z171" s="1" t="s">
        <v>1100</v>
      </c>
      <c r="AA171" s="1" t="s">
        <v>1101</v>
      </c>
      <c r="AB171" s="1" t="s">
        <v>1102</v>
      </c>
      <c r="AC171" s="4" t="s">
        <v>1103</v>
      </c>
      <c r="AD171" s="4" t="str">
        <f>HYPERLINK("https://drive.google.com/file/d/16AYi69rOfYTXcqo9PcaCSU7ND6FDPX5X/view?usp=drivesdk","Conclave Certificate July 2021")</f>
        <v>Conclave Certificate July 2021</v>
      </c>
      <c r="AE171" s="1" t="s">
        <v>1104</v>
      </c>
    </row>
    <row r="172" spans="1:31">
      <c r="A172" s="3">
        <v>44400.416685034725</v>
      </c>
      <c r="B172" s="1">
        <v>5</v>
      </c>
      <c r="C172" s="1">
        <v>5</v>
      </c>
      <c r="D172" s="1">
        <v>5</v>
      </c>
      <c r="E172" s="1" t="s">
        <v>37</v>
      </c>
      <c r="F172" s="1">
        <v>4</v>
      </c>
      <c r="G172" s="1">
        <v>4</v>
      </c>
      <c r="H172" s="1">
        <v>4</v>
      </c>
      <c r="I172" s="1" t="s">
        <v>37</v>
      </c>
      <c r="J172" s="1" t="s">
        <v>37</v>
      </c>
      <c r="K172" s="1" t="s">
        <v>37</v>
      </c>
      <c r="L172" s="1">
        <v>2</v>
      </c>
      <c r="M172" s="1">
        <v>2</v>
      </c>
      <c r="N172" s="1">
        <v>4</v>
      </c>
      <c r="O172" s="1">
        <v>4</v>
      </c>
      <c r="P172" s="1">
        <v>5</v>
      </c>
      <c r="Q172" s="1">
        <v>4</v>
      </c>
      <c r="R172" s="1">
        <v>3</v>
      </c>
      <c r="S172" s="1">
        <v>4</v>
      </c>
      <c r="T172" s="1">
        <v>4</v>
      </c>
      <c r="V172" s="1" t="s">
        <v>37</v>
      </c>
      <c r="X172" s="1" t="s">
        <v>1105</v>
      </c>
      <c r="Y172" s="1" t="s">
        <v>1106</v>
      </c>
      <c r="Z172" s="1" t="s">
        <v>1107</v>
      </c>
      <c r="AA172" s="1" t="s">
        <v>1108</v>
      </c>
      <c r="AB172" s="1" t="s">
        <v>1109</v>
      </c>
      <c r="AC172" s="4" t="s">
        <v>1110</v>
      </c>
      <c r="AD172" s="4" t="str">
        <f>HYPERLINK("https://drive.google.com/file/d/1XJiD5Lbs0mXSU4sSAxqbbVwK-5w_CDeo/view?usp=drivesdk","Conclave Certificate July 2021")</f>
        <v>Conclave Certificate July 2021</v>
      </c>
      <c r="AE172" s="1" t="s">
        <v>1104</v>
      </c>
    </row>
    <row r="173" spans="1:31">
      <c r="A173" s="3">
        <v>44400.416802268519</v>
      </c>
      <c r="B173" s="1">
        <v>5</v>
      </c>
      <c r="C173" s="1">
        <v>4</v>
      </c>
      <c r="D173" s="1" t="s">
        <v>37</v>
      </c>
      <c r="E173" s="1" t="s">
        <v>37</v>
      </c>
      <c r="F173" s="1">
        <v>5</v>
      </c>
      <c r="G173" s="1">
        <v>4</v>
      </c>
      <c r="H173" s="1">
        <v>4</v>
      </c>
      <c r="I173" s="1" t="s">
        <v>37</v>
      </c>
      <c r="J173" s="1">
        <v>4</v>
      </c>
      <c r="K173" s="1" t="s">
        <v>37</v>
      </c>
      <c r="L173" s="1">
        <v>5</v>
      </c>
      <c r="M173" s="1" t="s">
        <v>37</v>
      </c>
      <c r="N173" s="1" t="s">
        <v>37</v>
      </c>
      <c r="O173" s="1" t="s">
        <v>37</v>
      </c>
      <c r="P173" s="1">
        <v>5</v>
      </c>
      <c r="Q173" s="1" t="s">
        <v>37</v>
      </c>
      <c r="R173" s="1">
        <v>5</v>
      </c>
      <c r="S173" s="1" t="s">
        <v>37</v>
      </c>
      <c r="T173" s="1" t="s">
        <v>37</v>
      </c>
      <c r="U173" s="1">
        <v>5</v>
      </c>
      <c r="V173" s="1">
        <v>5</v>
      </c>
      <c r="X173" s="1" t="s">
        <v>1111</v>
      </c>
      <c r="Y173" s="1" t="s">
        <v>1112</v>
      </c>
      <c r="Z173" s="1" t="s">
        <v>942</v>
      </c>
      <c r="AA173" s="1" t="s">
        <v>943</v>
      </c>
      <c r="AB173" s="1" t="s">
        <v>1113</v>
      </c>
      <c r="AC173" s="4" t="s">
        <v>1114</v>
      </c>
      <c r="AD173" s="4" t="str">
        <f>HYPERLINK("https://drive.google.com/file/d/1gFQk0DGqnlNze923CIg_a0AALIrum2SM/view?usp=drivesdk","Conclave Certificate July 2021")</f>
        <v>Conclave Certificate July 2021</v>
      </c>
      <c r="AE173" s="1" t="s">
        <v>1104</v>
      </c>
    </row>
    <row r="174" spans="1:31">
      <c r="A174" s="3">
        <v>44400.417689618058</v>
      </c>
      <c r="B174" s="1">
        <v>5</v>
      </c>
      <c r="C174" s="1">
        <v>5</v>
      </c>
      <c r="D174" s="1">
        <v>5</v>
      </c>
      <c r="E174" s="1" t="s">
        <v>37</v>
      </c>
      <c r="F174" s="1">
        <v>5</v>
      </c>
      <c r="G174" s="1">
        <v>5</v>
      </c>
      <c r="H174" s="1">
        <v>5</v>
      </c>
      <c r="J174" s="1">
        <v>5</v>
      </c>
      <c r="K174" s="1">
        <v>5</v>
      </c>
      <c r="L174" s="1">
        <v>5</v>
      </c>
      <c r="M174" s="1">
        <v>5</v>
      </c>
      <c r="N174" s="1">
        <v>5</v>
      </c>
      <c r="O174" s="1">
        <v>5</v>
      </c>
      <c r="P174" s="1">
        <v>5</v>
      </c>
      <c r="Q174" s="1">
        <v>5</v>
      </c>
      <c r="R174" s="1">
        <v>5</v>
      </c>
      <c r="S174" s="1">
        <v>5</v>
      </c>
      <c r="T174" s="1">
        <v>5</v>
      </c>
      <c r="U174" s="1" t="s">
        <v>37</v>
      </c>
      <c r="V174" s="1">
        <v>5</v>
      </c>
      <c r="X174" s="1" t="s">
        <v>1115</v>
      </c>
      <c r="Y174" s="1" t="s">
        <v>1090</v>
      </c>
      <c r="Z174" s="1" t="s">
        <v>1116</v>
      </c>
      <c r="AA174" s="1" t="s">
        <v>538</v>
      </c>
      <c r="AB174" s="1" t="s">
        <v>1117</v>
      </c>
      <c r="AC174" s="4" t="s">
        <v>1118</v>
      </c>
      <c r="AD174" s="4" t="str">
        <f>HYPERLINK("https://drive.google.com/file/d/1kkDoC1W17pcWhABRK1RvBO6QOHthhdf7/view?usp=drivesdk","Conclave Certificate July 2021")</f>
        <v>Conclave Certificate July 2021</v>
      </c>
      <c r="AE174" s="1" t="s">
        <v>1119</v>
      </c>
    </row>
    <row r="175" spans="1:31">
      <c r="A175" s="3">
        <v>44400.418158368055</v>
      </c>
      <c r="B175" s="1">
        <v>5</v>
      </c>
      <c r="C175" s="1">
        <v>4</v>
      </c>
      <c r="D175" s="1">
        <v>4</v>
      </c>
      <c r="E175" s="1">
        <v>4</v>
      </c>
      <c r="F175" s="1">
        <v>4</v>
      </c>
      <c r="G175" s="1">
        <v>4</v>
      </c>
      <c r="H175" s="1">
        <v>4</v>
      </c>
      <c r="I175" s="1">
        <v>4</v>
      </c>
      <c r="J175" s="1">
        <v>4</v>
      </c>
      <c r="K175" s="1">
        <v>4</v>
      </c>
      <c r="L175" s="1">
        <v>4</v>
      </c>
      <c r="M175" s="1">
        <v>4</v>
      </c>
      <c r="N175" s="1">
        <v>4</v>
      </c>
      <c r="O175" s="1">
        <v>4</v>
      </c>
      <c r="P175" s="1">
        <v>4</v>
      </c>
      <c r="Q175" s="1">
        <v>4</v>
      </c>
      <c r="R175" s="1">
        <v>4</v>
      </c>
      <c r="S175" s="1">
        <v>4</v>
      </c>
      <c r="T175" s="1">
        <v>4</v>
      </c>
      <c r="U175" s="1">
        <v>4</v>
      </c>
      <c r="V175" s="1">
        <v>4</v>
      </c>
      <c r="X175" s="1" t="s">
        <v>37</v>
      </c>
      <c r="Y175" s="1" t="s">
        <v>56</v>
      </c>
      <c r="Z175" s="1" t="s">
        <v>1120</v>
      </c>
      <c r="AA175" s="1" t="s">
        <v>1121</v>
      </c>
      <c r="AB175" s="1" t="s">
        <v>1122</v>
      </c>
      <c r="AC175" s="4" t="s">
        <v>1123</v>
      </c>
      <c r="AD175" s="4" t="str">
        <f>HYPERLINK("https://drive.google.com/file/d/13VgIyukJ2b_CSvldqNvdLtMZt2-tM3cZ/view?usp=drivesdk","Conclave Certificate July 2021")</f>
        <v>Conclave Certificate July 2021</v>
      </c>
      <c r="AE175" s="1" t="s">
        <v>1124</v>
      </c>
    </row>
    <row r="176" spans="1:31">
      <c r="A176" s="3">
        <v>44400.41837392361</v>
      </c>
      <c r="B176" s="1">
        <v>4</v>
      </c>
      <c r="C176" s="1">
        <v>5</v>
      </c>
      <c r="D176" s="1">
        <v>5</v>
      </c>
      <c r="E176" s="1" t="s">
        <v>37</v>
      </c>
      <c r="F176" s="1">
        <v>4</v>
      </c>
      <c r="G176" s="1">
        <v>5</v>
      </c>
      <c r="H176" s="1">
        <v>5</v>
      </c>
      <c r="I176" s="1" t="s">
        <v>37</v>
      </c>
      <c r="J176" s="1">
        <v>4</v>
      </c>
      <c r="K176" s="1" t="s">
        <v>37</v>
      </c>
      <c r="L176" s="1">
        <v>5</v>
      </c>
      <c r="M176" s="1" t="s">
        <v>37</v>
      </c>
      <c r="N176" s="1">
        <v>5</v>
      </c>
      <c r="O176" s="1">
        <v>5</v>
      </c>
      <c r="P176" s="1">
        <v>5</v>
      </c>
      <c r="Q176" s="1">
        <v>5</v>
      </c>
      <c r="R176" s="1">
        <v>4</v>
      </c>
      <c r="S176" s="1">
        <v>5</v>
      </c>
      <c r="T176" s="1">
        <v>5</v>
      </c>
      <c r="U176" s="1">
        <v>5</v>
      </c>
      <c r="V176" s="1">
        <v>5</v>
      </c>
      <c r="X176" s="1" t="s">
        <v>724</v>
      </c>
      <c r="Y176" s="1" t="s">
        <v>1125</v>
      </c>
      <c r="Z176" s="1" t="s">
        <v>1126</v>
      </c>
      <c r="AA176" s="1" t="s">
        <v>1127</v>
      </c>
      <c r="AB176" s="1" t="s">
        <v>1128</v>
      </c>
      <c r="AC176" s="4" t="s">
        <v>1129</v>
      </c>
      <c r="AD176" s="4" t="str">
        <f>HYPERLINK("https://drive.google.com/file/d/17JKcDZ3jql90KDCdVsQDIH133te2MbGm/view?usp=drivesdk","Conclave Certificate July 2021")</f>
        <v>Conclave Certificate July 2021</v>
      </c>
      <c r="AE176" s="1" t="s">
        <v>1124</v>
      </c>
    </row>
    <row r="177" spans="1:31">
      <c r="A177" s="3">
        <v>44400.418419421301</v>
      </c>
      <c r="B177" s="1">
        <v>4</v>
      </c>
      <c r="C177" s="1">
        <v>5</v>
      </c>
      <c r="D177" s="1">
        <v>5</v>
      </c>
      <c r="E177" s="1">
        <v>5</v>
      </c>
      <c r="F177" s="1">
        <v>5</v>
      </c>
      <c r="G177" s="1">
        <v>5</v>
      </c>
      <c r="H177" s="1">
        <v>5</v>
      </c>
      <c r="I177" s="1" t="s">
        <v>37</v>
      </c>
      <c r="J177" s="1" t="s">
        <v>37</v>
      </c>
      <c r="K177" s="1" t="s">
        <v>37</v>
      </c>
      <c r="L177" s="1">
        <v>5</v>
      </c>
      <c r="M177" s="1">
        <v>5</v>
      </c>
      <c r="N177" s="1" t="s">
        <v>37</v>
      </c>
      <c r="O177" s="1" t="s">
        <v>37</v>
      </c>
      <c r="P177" s="1" t="s">
        <v>37</v>
      </c>
      <c r="Q177" s="1">
        <v>5</v>
      </c>
      <c r="R177" s="1">
        <v>5</v>
      </c>
      <c r="S177" s="1" t="s">
        <v>37</v>
      </c>
      <c r="T177" s="1" t="s">
        <v>37</v>
      </c>
      <c r="U177" s="1" t="s">
        <v>37</v>
      </c>
      <c r="V177" s="1" t="s">
        <v>37</v>
      </c>
      <c r="X177" s="1" t="s">
        <v>1130</v>
      </c>
      <c r="Y177" s="1" t="s">
        <v>1131</v>
      </c>
      <c r="Z177" s="1" t="s">
        <v>1132</v>
      </c>
      <c r="AA177" s="1" t="s">
        <v>1133</v>
      </c>
      <c r="AB177" s="1" t="s">
        <v>1134</v>
      </c>
      <c r="AC177" s="4" t="s">
        <v>1135</v>
      </c>
      <c r="AD177" s="4" t="str">
        <f>HYPERLINK("https://drive.google.com/file/d/1del8l8JMEnC5nwvXYxBHUYMsK9Wzb82S/view?usp=drivesdk","Conclave Certificate July 2021")</f>
        <v>Conclave Certificate July 2021</v>
      </c>
      <c r="AE177" s="1" t="s">
        <v>1124</v>
      </c>
    </row>
    <row r="178" spans="1:31">
      <c r="A178" s="3">
        <v>44400.418606423613</v>
      </c>
      <c r="B178" s="1">
        <v>4</v>
      </c>
      <c r="C178" s="1">
        <v>4</v>
      </c>
      <c r="D178" s="1">
        <v>4</v>
      </c>
      <c r="E178" s="1" t="s">
        <v>37</v>
      </c>
      <c r="F178" s="1">
        <v>4</v>
      </c>
      <c r="G178" s="1">
        <v>5</v>
      </c>
      <c r="H178" s="1" t="s">
        <v>37</v>
      </c>
      <c r="I178" s="1">
        <v>2</v>
      </c>
      <c r="J178" s="1" t="s">
        <v>37</v>
      </c>
      <c r="K178" s="1" t="s">
        <v>37</v>
      </c>
      <c r="L178" s="1" t="s">
        <v>37</v>
      </c>
      <c r="M178" s="1">
        <v>5</v>
      </c>
      <c r="N178" s="1" t="s">
        <v>37</v>
      </c>
      <c r="O178" s="1" t="s">
        <v>37</v>
      </c>
      <c r="P178" s="1" t="s">
        <v>37</v>
      </c>
      <c r="Q178" s="1">
        <v>4</v>
      </c>
      <c r="R178" s="1">
        <v>4</v>
      </c>
      <c r="S178" s="1" t="s">
        <v>37</v>
      </c>
      <c r="T178" s="1" t="s">
        <v>37</v>
      </c>
      <c r="U178" s="1" t="s">
        <v>37</v>
      </c>
      <c r="V178" s="1" t="s">
        <v>37</v>
      </c>
      <c r="X178" s="1" t="s">
        <v>97</v>
      </c>
      <c r="Y178" s="1" t="s">
        <v>1136</v>
      </c>
      <c r="Z178" s="1" t="s">
        <v>1137</v>
      </c>
      <c r="AA178" s="1" t="s">
        <v>1138</v>
      </c>
      <c r="AB178" s="1" t="s">
        <v>1139</v>
      </c>
      <c r="AC178" s="4" t="s">
        <v>1140</v>
      </c>
      <c r="AD178" s="4" t="str">
        <f>HYPERLINK("https://drive.google.com/file/d/1vko9ewdgiqRXKoGAIqXCt-DypZnNWHwf/view?usp=drivesdk","Conclave Certificate July 2021")</f>
        <v>Conclave Certificate July 2021</v>
      </c>
      <c r="AE178" s="1" t="s">
        <v>1141</v>
      </c>
    </row>
    <row r="179" spans="1:31">
      <c r="A179" s="3">
        <v>44400.419621817127</v>
      </c>
      <c r="B179" s="1">
        <v>4</v>
      </c>
      <c r="C179" s="1">
        <v>3</v>
      </c>
      <c r="D179" s="1">
        <v>3</v>
      </c>
      <c r="E179" s="1">
        <v>3</v>
      </c>
      <c r="F179" s="1">
        <v>3</v>
      </c>
      <c r="G179" s="1">
        <v>3</v>
      </c>
      <c r="H179" s="1">
        <v>2</v>
      </c>
      <c r="I179" s="1">
        <v>3</v>
      </c>
      <c r="J179" s="1">
        <v>3</v>
      </c>
      <c r="K179" s="1">
        <v>3</v>
      </c>
      <c r="L179" s="1">
        <v>2</v>
      </c>
      <c r="M179" s="1">
        <v>3</v>
      </c>
      <c r="N179" s="1">
        <v>3</v>
      </c>
      <c r="O179" s="1">
        <v>3</v>
      </c>
      <c r="P179" s="1">
        <v>3</v>
      </c>
      <c r="Q179" s="1">
        <v>3</v>
      </c>
      <c r="R179" s="1">
        <v>3</v>
      </c>
      <c r="S179" s="1">
        <v>3</v>
      </c>
      <c r="T179" s="1">
        <v>3</v>
      </c>
      <c r="U179" s="1">
        <v>3</v>
      </c>
      <c r="V179" s="1">
        <v>3</v>
      </c>
      <c r="X179" s="1" t="s">
        <v>1142</v>
      </c>
      <c r="Y179" s="1" t="s">
        <v>1143</v>
      </c>
      <c r="Z179" s="1" t="s">
        <v>1144</v>
      </c>
      <c r="AA179" s="1" t="s">
        <v>1145</v>
      </c>
      <c r="AB179" s="1" t="s">
        <v>1146</v>
      </c>
      <c r="AC179" s="4" t="s">
        <v>1147</v>
      </c>
      <c r="AD179" s="4" t="str">
        <f>HYPERLINK("https://drive.google.com/file/d/1rOZGDPj5lQ4FXDrfjbrMbGMNY4N1nS77/view?usp=drivesdk","Conclave Certificate July 2021")</f>
        <v>Conclave Certificate July 2021</v>
      </c>
      <c r="AE179" s="1" t="s">
        <v>1148</v>
      </c>
    </row>
    <row r="180" spans="1:31">
      <c r="A180" s="3">
        <v>44400.419931157405</v>
      </c>
      <c r="B180" s="1">
        <v>4</v>
      </c>
      <c r="C180" s="1">
        <v>3</v>
      </c>
      <c r="D180" s="1">
        <v>4</v>
      </c>
      <c r="E180" s="1">
        <v>3</v>
      </c>
      <c r="F180" s="1">
        <v>2</v>
      </c>
      <c r="G180" s="1">
        <v>3</v>
      </c>
      <c r="H180" s="1">
        <v>3</v>
      </c>
      <c r="I180" s="1">
        <v>3</v>
      </c>
      <c r="J180" s="1">
        <v>3</v>
      </c>
      <c r="K180" s="1">
        <v>4</v>
      </c>
      <c r="L180" s="1">
        <v>3</v>
      </c>
      <c r="M180" s="1">
        <v>3</v>
      </c>
      <c r="N180" s="1">
        <v>3</v>
      </c>
      <c r="O180" s="1">
        <v>3</v>
      </c>
      <c r="P180" s="1">
        <v>3</v>
      </c>
      <c r="Q180" s="1">
        <v>3</v>
      </c>
      <c r="R180" s="1">
        <v>3</v>
      </c>
      <c r="S180" s="1">
        <v>3</v>
      </c>
      <c r="T180" s="1">
        <v>3</v>
      </c>
      <c r="U180" s="1">
        <v>3</v>
      </c>
      <c r="V180" s="1">
        <v>3</v>
      </c>
      <c r="X180" s="1" t="s">
        <v>1149</v>
      </c>
      <c r="Z180" s="1" t="s">
        <v>1150</v>
      </c>
      <c r="AA180" s="1" t="s">
        <v>1151</v>
      </c>
      <c r="AB180" s="1" t="s">
        <v>1152</v>
      </c>
      <c r="AC180" s="4" t="s">
        <v>1153</v>
      </c>
      <c r="AD180" s="4" t="str">
        <f>HYPERLINK("https://drive.google.com/file/d/1vtxnoToCbmx0YHWdHT6vRUFVTY_RjFs8/view?usp=drivesdk","Conclave Certificate July 2021")</f>
        <v>Conclave Certificate July 2021</v>
      </c>
      <c r="AE180" s="1" t="s">
        <v>1148</v>
      </c>
    </row>
    <row r="181" spans="1:31">
      <c r="A181" s="3">
        <v>44400.421577349538</v>
      </c>
      <c r="B181" s="1">
        <v>4</v>
      </c>
      <c r="C181" s="1">
        <v>5</v>
      </c>
      <c r="D181" s="1">
        <v>4</v>
      </c>
      <c r="E181" s="1">
        <v>4</v>
      </c>
      <c r="F181" s="1">
        <v>4</v>
      </c>
      <c r="G181" s="1">
        <v>4</v>
      </c>
      <c r="H181" s="1">
        <v>4</v>
      </c>
      <c r="I181" s="1">
        <v>4</v>
      </c>
      <c r="J181" s="1">
        <v>4</v>
      </c>
      <c r="K181" s="1">
        <v>4</v>
      </c>
      <c r="L181" s="1">
        <v>5</v>
      </c>
      <c r="M181" s="1">
        <v>5</v>
      </c>
      <c r="N181" s="1">
        <v>4</v>
      </c>
      <c r="O181" s="1">
        <v>4</v>
      </c>
      <c r="P181" s="1">
        <v>4</v>
      </c>
      <c r="Q181" s="1">
        <v>4</v>
      </c>
      <c r="R181" s="1">
        <v>4</v>
      </c>
      <c r="S181" s="1">
        <v>4</v>
      </c>
      <c r="T181" s="1">
        <v>4</v>
      </c>
      <c r="U181" s="1">
        <v>4</v>
      </c>
      <c r="V181" s="1">
        <v>4</v>
      </c>
      <c r="X181" s="1" t="s">
        <v>724</v>
      </c>
      <c r="Y181" s="1" t="s">
        <v>1154</v>
      </c>
      <c r="Z181" s="1" t="s">
        <v>1155</v>
      </c>
      <c r="AA181" s="1" t="s">
        <v>1156</v>
      </c>
      <c r="AB181" s="1" t="s">
        <v>1157</v>
      </c>
      <c r="AC181" s="4" t="s">
        <v>1158</v>
      </c>
      <c r="AD181" s="4" t="str">
        <f>HYPERLINK("https://drive.google.com/file/d/1jVRUOCxAzG6RJ_OFQh8ZApxsTD7gNwmd/view?usp=drivesdk","Conclave Certificate July 2021")</f>
        <v>Conclave Certificate July 2021</v>
      </c>
      <c r="AE181" s="1" t="s">
        <v>1159</v>
      </c>
    </row>
    <row r="182" spans="1:31">
      <c r="A182" s="3">
        <v>44400.421610902777</v>
      </c>
      <c r="B182" s="1">
        <v>5</v>
      </c>
      <c r="C182" s="1">
        <v>5</v>
      </c>
      <c r="D182" s="1">
        <v>5</v>
      </c>
      <c r="E182" s="1" t="s">
        <v>37</v>
      </c>
      <c r="F182" s="1">
        <v>5</v>
      </c>
      <c r="G182" s="1">
        <v>5</v>
      </c>
      <c r="H182" s="1">
        <v>5</v>
      </c>
      <c r="I182" s="1">
        <v>5</v>
      </c>
      <c r="J182" s="1">
        <v>5</v>
      </c>
      <c r="K182" s="1">
        <v>5</v>
      </c>
      <c r="L182" s="1" t="s">
        <v>37</v>
      </c>
      <c r="M182" s="1">
        <v>5</v>
      </c>
      <c r="N182" s="1">
        <v>5</v>
      </c>
      <c r="O182" s="1">
        <v>5</v>
      </c>
      <c r="P182" s="1">
        <v>5</v>
      </c>
      <c r="Q182" s="1">
        <v>4</v>
      </c>
      <c r="R182" s="1">
        <v>5</v>
      </c>
      <c r="S182" s="1">
        <v>5</v>
      </c>
      <c r="T182" s="1">
        <v>5</v>
      </c>
      <c r="U182" s="1" t="s">
        <v>37</v>
      </c>
      <c r="V182" s="1">
        <v>5</v>
      </c>
      <c r="X182" s="1" t="s">
        <v>1160</v>
      </c>
      <c r="Y182" s="1" t="s">
        <v>1161</v>
      </c>
      <c r="Z182" s="1" t="s">
        <v>963</v>
      </c>
      <c r="AA182" s="1" t="s">
        <v>964</v>
      </c>
      <c r="AB182" s="1" t="s">
        <v>1162</v>
      </c>
      <c r="AC182" s="4" t="s">
        <v>1163</v>
      </c>
      <c r="AD182" s="4" t="str">
        <f>HYPERLINK("https://drive.google.com/file/d/1gh8hsHb9ef50IRbwMw-Kh2Wwpm16Jwg2/view?usp=drivesdk","Conclave Certificate July 2021")</f>
        <v>Conclave Certificate July 2021</v>
      </c>
      <c r="AE182" s="1" t="s">
        <v>1159</v>
      </c>
    </row>
    <row r="183" spans="1:31">
      <c r="A183" s="3">
        <v>44400.421797534727</v>
      </c>
      <c r="B183" s="1">
        <v>3</v>
      </c>
      <c r="C183" s="1">
        <v>2</v>
      </c>
      <c r="D183" s="1">
        <v>3</v>
      </c>
      <c r="F183" s="1">
        <v>4</v>
      </c>
      <c r="G183" s="1">
        <v>4</v>
      </c>
      <c r="M183" s="1">
        <v>2</v>
      </c>
      <c r="N183" s="1">
        <v>3</v>
      </c>
      <c r="O183" s="1">
        <v>3</v>
      </c>
      <c r="P183" s="1">
        <v>3</v>
      </c>
      <c r="R183" s="1">
        <v>3</v>
      </c>
      <c r="S183" s="1">
        <v>3</v>
      </c>
      <c r="T183" s="1">
        <v>3</v>
      </c>
      <c r="V183" s="1">
        <v>3</v>
      </c>
      <c r="X183" s="1" t="s">
        <v>1164</v>
      </c>
      <c r="Y183" s="1" t="s">
        <v>1165</v>
      </c>
      <c r="Z183" s="1" t="s">
        <v>1166</v>
      </c>
      <c r="AA183" s="1" t="s">
        <v>1167</v>
      </c>
      <c r="AB183" s="1" t="s">
        <v>1168</v>
      </c>
      <c r="AC183" s="4" t="s">
        <v>1169</v>
      </c>
      <c r="AD183" s="4" t="str">
        <f>HYPERLINK("https://drive.google.com/file/d/1hstTe6HNOENtRJdcmZ6qQr2sONd26nJU/view?usp=drivesdk","Conclave Certificate July 2021")</f>
        <v>Conclave Certificate July 2021</v>
      </c>
      <c r="AE183" s="1" t="s">
        <v>1159</v>
      </c>
    </row>
    <row r="184" spans="1:31">
      <c r="A184" s="3">
        <v>44400.42239180555</v>
      </c>
      <c r="B184" s="1">
        <v>5</v>
      </c>
      <c r="C184" s="1">
        <v>4</v>
      </c>
      <c r="D184" s="1">
        <v>5</v>
      </c>
      <c r="E184" s="1" t="s">
        <v>37</v>
      </c>
      <c r="F184" s="1">
        <v>4</v>
      </c>
      <c r="G184" s="1">
        <v>5</v>
      </c>
      <c r="H184" s="1">
        <v>5</v>
      </c>
      <c r="I184" s="1">
        <v>4</v>
      </c>
      <c r="J184" s="1">
        <v>5</v>
      </c>
      <c r="K184" s="1" t="s">
        <v>37</v>
      </c>
      <c r="L184" s="1">
        <v>5</v>
      </c>
      <c r="M184" s="1">
        <v>5</v>
      </c>
      <c r="N184" s="1">
        <v>5</v>
      </c>
      <c r="O184" s="1">
        <v>5</v>
      </c>
      <c r="P184" s="1">
        <v>5</v>
      </c>
      <c r="Q184" s="1">
        <v>5</v>
      </c>
      <c r="R184" s="1">
        <v>5</v>
      </c>
      <c r="S184" s="1">
        <v>5</v>
      </c>
      <c r="T184" s="1">
        <v>5</v>
      </c>
      <c r="U184" s="1">
        <v>5</v>
      </c>
      <c r="V184" s="1">
        <v>5</v>
      </c>
      <c r="X184" s="1" t="s">
        <v>1170</v>
      </c>
      <c r="Y184" s="1" t="s">
        <v>1171</v>
      </c>
      <c r="Z184" s="1" t="s">
        <v>1172</v>
      </c>
      <c r="AA184" s="1" t="s">
        <v>1173</v>
      </c>
      <c r="AB184" s="1" t="s">
        <v>1174</v>
      </c>
      <c r="AC184" s="4" t="s">
        <v>1175</v>
      </c>
      <c r="AD184" s="4" t="str">
        <f>HYPERLINK("https://drive.google.com/file/d/11Jpl2k8EK19Me5hrmpGQ-4E4a8VyQ8Y4/view?usp=drivesdk","Conclave Certificate July 2021")</f>
        <v>Conclave Certificate July 2021</v>
      </c>
      <c r="AE184" s="1" t="s">
        <v>1176</v>
      </c>
    </row>
    <row r="185" spans="1:31">
      <c r="A185" s="3">
        <v>44400.422437361107</v>
      </c>
      <c r="B185" s="1">
        <v>5</v>
      </c>
      <c r="C185" s="1">
        <v>5</v>
      </c>
      <c r="D185" s="1">
        <v>5</v>
      </c>
      <c r="E185" s="1" t="s">
        <v>37</v>
      </c>
      <c r="F185" s="1">
        <v>5</v>
      </c>
      <c r="G185" s="1">
        <v>5</v>
      </c>
      <c r="H185" s="1">
        <v>5</v>
      </c>
      <c r="I185" s="1" t="s">
        <v>37</v>
      </c>
      <c r="J185" s="1" t="s">
        <v>37</v>
      </c>
      <c r="K185" s="1" t="s">
        <v>37</v>
      </c>
      <c r="L185" s="1" t="s">
        <v>37</v>
      </c>
      <c r="M185" s="1">
        <v>5</v>
      </c>
      <c r="N185" s="1" t="s">
        <v>37</v>
      </c>
      <c r="O185" s="1" t="s">
        <v>37</v>
      </c>
      <c r="P185" s="1">
        <v>5</v>
      </c>
      <c r="Q185" s="1">
        <v>5</v>
      </c>
      <c r="R185" s="1">
        <v>5</v>
      </c>
      <c r="S185" s="1">
        <v>5</v>
      </c>
      <c r="T185" s="1" t="s">
        <v>37</v>
      </c>
      <c r="U185" s="1">
        <v>5</v>
      </c>
      <c r="V185" s="1" t="s">
        <v>37</v>
      </c>
      <c r="X185" s="1" t="s">
        <v>1177</v>
      </c>
      <c r="Y185" s="1" t="s">
        <v>145</v>
      </c>
      <c r="Z185" s="1" t="s">
        <v>146</v>
      </c>
      <c r="AA185" s="1" t="s">
        <v>147</v>
      </c>
      <c r="AB185" s="1" t="s">
        <v>1178</v>
      </c>
      <c r="AC185" s="4" t="s">
        <v>1179</v>
      </c>
      <c r="AD185" s="4" t="str">
        <f>HYPERLINK("https://drive.google.com/file/d/12aiom1W02iAXg2P0yRxvBMCn6MEYPRBw/view?usp=drivesdk","Conclave Certificate July 2021")</f>
        <v>Conclave Certificate July 2021</v>
      </c>
      <c r="AE185" s="1" t="s">
        <v>1176</v>
      </c>
    </row>
    <row r="186" spans="1:31">
      <c r="A186" s="3">
        <v>44400.422672962959</v>
      </c>
      <c r="B186" s="1">
        <v>5</v>
      </c>
      <c r="C186" s="1">
        <v>3</v>
      </c>
      <c r="D186" s="1">
        <v>3</v>
      </c>
      <c r="F186" s="1">
        <v>3</v>
      </c>
      <c r="G186" s="1">
        <v>3</v>
      </c>
      <c r="H186" s="1">
        <v>3</v>
      </c>
      <c r="I186" s="1">
        <v>3</v>
      </c>
      <c r="J186" s="1">
        <v>3</v>
      </c>
      <c r="K186" s="1">
        <v>3</v>
      </c>
      <c r="L186" s="1">
        <v>3</v>
      </c>
      <c r="N186" s="1">
        <v>3</v>
      </c>
      <c r="O186" s="1">
        <v>3</v>
      </c>
      <c r="P186" s="1">
        <v>3</v>
      </c>
      <c r="Q186" s="1">
        <v>3</v>
      </c>
      <c r="R186" s="1">
        <v>3</v>
      </c>
      <c r="S186" s="1">
        <v>3</v>
      </c>
      <c r="T186" s="1">
        <v>3</v>
      </c>
      <c r="V186" s="1">
        <v>3</v>
      </c>
      <c r="X186" s="1" t="s">
        <v>1180</v>
      </c>
      <c r="Y186" s="1" t="s">
        <v>1181</v>
      </c>
      <c r="Z186" s="1" t="s">
        <v>1182</v>
      </c>
      <c r="AA186" s="1" t="s">
        <v>1183</v>
      </c>
      <c r="AB186" s="1" t="s">
        <v>1184</v>
      </c>
      <c r="AC186" s="4" t="s">
        <v>1185</v>
      </c>
      <c r="AD186" s="4" t="str">
        <f>HYPERLINK("https://drive.google.com/file/d/1b3_Yrwy11YsMj0le2xEVI2HI7gMyvMew/view?usp=drivesdk","Conclave Certificate July 2021")</f>
        <v>Conclave Certificate July 2021</v>
      </c>
      <c r="AE186" s="1" t="s">
        <v>1176</v>
      </c>
    </row>
    <row r="187" spans="1:31">
      <c r="A187" s="3">
        <v>44400.424973738423</v>
      </c>
      <c r="B187" s="1">
        <v>5</v>
      </c>
      <c r="C187" s="1">
        <v>5</v>
      </c>
      <c r="D187" s="1">
        <v>5</v>
      </c>
      <c r="E187" s="1" t="s">
        <v>37</v>
      </c>
      <c r="F187" s="1">
        <v>5</v>
      </c>
      <c r="G187" s="1">
        <v>5</v>
      </c>
      <c r="H187" s="1" t="s">
        <v>37</v>
      </c>
      <c r="I187" s="1" t="s">
        <v>37</v>
      </c>
      <c r="J187" s="1">
        <v>4</v>
      </c>
      <c r="K187" s="1">
        <v>5</v>
      </c>
      <c r="L187" s="1" t="s">
        <v>37</v>
      </c>
      <c r="M187" s="1">
        <v>5</v>
      </c>
      <c r="N187" s="1">
        <v>5</v>
      </c>
      <c r="O187" s="1">
        <v>5</v>
      </c>
      <c r="P187" s="1">
        <v>5</v>
      </c>
      <c r="Q187" s="1">
        <v>5</v>
      </c>
      <c r="R187" s="1">
        <v>4</v>
      </c>
      <c r="S187" s="1">
        <v>5</v>
      </c>
      <c r="T187" s="1">
        <v>5</v>
      </c>
      <c r="U187" s="1" t="s">
        <v>37</v>
      </c>
      <c r="V187" s="1">
        <v>5</v>
      </c>
      <c r="X187" s="1" t="s">
        <v>1186</v>
      </c>
      <c r="Y187" s="1" t="s">
        <v>1187</v>
      </c>
      <c r="Z187" s="1" t="s">
        <v>1188</v>
      </c>
      <c r="AA187" s="1" t="s">
        <v>1189</v>
      </c>
      <c r="AB187" s="1" t="s">
        <v>1190</v>
      </c>
      <c r="AC187" s="4" t="s">
        <v>1191</v>
      </c>
      <c r="AD187" s="4" t="str">
        <f>HYPERLINK("https://drive.google.com/file/d/1CgNu5banL7rueIjJpR3_ij2MVvgE8hCP/view?usp=drivesdk","Conclave Certificate July 2021")</f>
        <v>Conclave Certificate July 2021</v>
      </c>
      <c r="AE187" s="1" t="s">
        <v>1192</v>
      </c>
    </row>
    <row r="188" spans="1:31">
      <c r="A188" s="3">
        <v>44400.425538819443</v>
      </c>
      <c r="B188" s="1">
        <v>4</v>
      </c>
      <c r="C188" s="1">
        <v>2</v>
      </c>
      <c r="D188" s="1">
        <v>4</v>
      </c>
      <c r="E188" s="1" t="s">
        <v>37</v>
      </c>
      <c r="F188" s="1">
        <v>4</v>
      </c>
      <c r="G188" s="1">
        <v>5</v>
      </c>
      <c r="H188" s="1">
        <v>3</v>
      </c>
      <c r="I188" s="1" t="s">
        <v>37</v>
      </c>
      <c r="J188" s="1" t="s">
        <v>37</v>
      </c>
      <c r="K188" s="1" t="s">
        <v>37</v>
      </c>
      <c r="L188" s="1">
        <v>5</v>
      </c>
      <c r="M188" s="1">
        <v>5</v>
      </c>
      <c r="N188" s="1" t="s">
        <v>37</v>
      </c>
      <c r="O188" s="1" t="s">
        <v>37</v>
      </c>
      <c r="P188" s="1" t="s">
        <v>37</v>
      </c>
      <c r="Q188" s="1" t="s">
        <v>37</v>
      </c>
      <c r="R188" s="1">
        <v>5</v>
      </c>
      <c r="S188" s="1">
        <v>5</v>
      </c>
      <c r="T188" s="1">
        <v>4</v>
      </c>
      <c r="U188" s="1">
        <v>5</v>
      </c>
      <c r="V188" s="1">
        <v>5</v>
      </c>
      <c r="X188" s="1" t="s">
        <v>1193</v>
      </c>
      <c r="Y188" s="1" t="s">
        <v>1194</v>
      </c>
      <c r="Z188" s="1" t="s">
        <v>1195</v>
      </c>
      <c r="AA188" s="1" t="s">
        <v>1196</v>
      </c>
      <c r="AB188" s="1" t="s">
        <v>1197</v>
      </c>
      <c r="AC188" s="4" t="s">
        <v>1198</v>
      </c>
      <c r="AD188" s="4" t="str">
        <f>HYPERLINK("https://drive.google.com/file/d/1z99P9NVkJO06_obatbXCThuDnBLEbVQc/view?usp=drivesdk","Conclave Certificate July 2021")</f>
        <v>Conclave Certificate July 2021</v>
      </c>
      <c r="AE188" s="1" t="s">
        <v>1199</v>
      </c>
    </row>
    <row r="189" spans="1:31">
      <c r="A189" s="3">
        <v>44400.42618894676</v>
      </c>
      <c r="B189" s="1">
        <v>5</v>
      </c>
      <c r="C189" s="1">
        <v>5</v>
      </c>
      <c r="D189" s="1">
        <v>5</v>
      </c>
      <c r="E189" s="1">
        <v>5</v>
      </c>
      <c r="F189" s="1">
        <v>5</v>
      </c>
      <c r="G189" s="1">
        <v>5</v>
      </c>
      <c r="H189" s="1">
        <v>5</v>
      </c>
      <c r="I189" s="1">
        <v>5</v>
      </c>
      <c r="J189" s="1">
        <v>5</v>
      </c>
      <c r="K189" s="1">
        <v>5</v>
      </c>
      <c r="L189" s="1">
        <v>5</v>
      </c>
      <c r="M189" s="1">
        <v>5</v>
      </c>
      <c r="N189" s="1">
        <v>5</v>
      </c>
      <c r="O189" s="1">
        <v>5</v>
      </c>
      <c r="P189" s="1">
        <v>5</v>
      </c>
      <c r="Q189" s="1">
        <v>5</v>
      </c>
      <c r="R189" s="1">
        <v>5</v>
      </c>
      <c r="S189" s="1">
        <v>5</v>
      </c>
      <c r="T189" s="1">
        <v>5</v>
      </c>
      <c r="U189" s="1">
        <v>5</v>
      </c>
      <c r="V189" s="1">
        <v>5</v>
      </c>
      <c r="X189" s="1">
        <v>5</v>
      </c>
      <c r="Y189" s="1" t="s">
        <v>367</v>
      </c>
      <c r="Z189" s="1" t="s">
        <v>368</v>
      </c>
      <c r="AA189" s="1" t="s">
        <v>369</v>
      </c>
      <c r="AB189" s="1" t="s">
        <v>1200</v>
      </c>
      <c r="AC189" s="4" t="s">
        <v>1201</v>
      </c>
      <c r="AD189" s="4" t="str">
        <f>HYPERLINK("https://drive.google.com/file/d/1q2-saDP1-4fKVsXSgZs7onZpA8lsbEdZ/view?usp=drivesdk","Conclave Certificate July 2021")</f>
        <v>Conclave Certificate July 2021</v>
      </c>
      <c r="AE189" s="1" t="s">
        <v>1202</v>
      </c>
    </row>
    <row r="190" spans="1:31">
      <c r="A190" s="3">
        <v>44400.426330439819</v>
      </c>
      <c r="B190" s="1">
        <v>4</v>
      </c>
      <c r="C190" s="1">
        <v>5</v>
      </c>
      <c r="D190" s="1">
        <v>5</v>
      </c>
      <c r="E190" s="1" t="s">
        <v>37</v>
      </c>
      <c r="F190" s="1">
        <v>5</v>
      </c>
      <c r="G190" s="1">
        <v>4</v>
      </c>
      <c r="H190" s="1">
        <v>3</v>
      </c>
      <c r="I190" s="1" t="s">
        <v>37</v>
      </c>
      <c r="J190" s="1">
        <v>4</v>
      </c>
      <c r="K190" s="1" t="s">
        <v>37</v>
      </c>
      <c r="L190" s="1">
        <v>5</v>
      </c>
      <c r="M190" s="1" t="s">
        <v>37</v>
      </c>
      <c r="N190" s="1" t="s">
        <v>37</v>
      </c>
      <c r="P190" s="1" t="s">
        <v>37</v>
      </c>
      <c r="Q190" s="1" t="s">
        <v>37</v>
      </c>
      <c r="R190" s="1">
        <v>4</v>
      </c>
      <c r="S190" s="1" t="s">
        <v>37</v>
      </c>
      <c r="T190" s="1">
        <v>4</v>
      </c>
      <c r="U190" s="1">
        <v>4</v>
      </c>
      <c r="V190" s="1">
        <v>4</v>
      </c>
      <c r="X190" s="1" t="s">
        <v>1203</v>
      </c>
      <c r="Y190" s="1" t="s">
        <v>1204</v>
      </c>
      <c r="Z190" s="1" t="s">
        <v>1205</v>
      </c>
      <c r="AA190" s="1" t="s">
        <v>1206</v>
      </c>
      <c r="AB190" s="1" t="s">
        <v>1207</v>
      </c>
      <c r="AC190" s="4" t="s">
        <v>1208</v>
      </c>
      <c r="AD190" s="4" t="str">
        <f>HYPERLINK("https://drive.google.com/file/d/1HC1f-SkUE5Qaj3h7yYwWQCUJneBI4xFf/view?usp=drivesdk","Conclave Certificate July 2021")</f>
        <v>Conclave Certificate July 2021</v>
      </c>
      <c r="AE190" s="1" t="s">
        <v>1202</v>
      </c>
    </row>
    <row r="191" spans="1:31">
      <c r="A191" s="3">
        <v>44400.4276846875</v>
      </c>
      <c r="B191" s="1">
        <v>5</v>
      </c>
      <c r="C191" s="1">
        <v>4</v>
      </c>
      <c r="D191" s="1">
        <v>4</v>
      </c>
      <c r="F191" s="1">
        <v>4</v>
      </c>
      <c r="G191" s="1">
        <v>4</v>
      </c>
      <c r="H191" s="1">
        <v>4</v>
      </c>
      <c r="J191" s="1">
        <v>4</v>
      </c>
      <c r="K191" s="1">
        <v>4</v>
      </c>
      <c r="L191" s="1">
        <v>4</v>
      </c>
      <c r="M191" s="1">
        <v>4</v>
      </c>
      <c r="N191" s="1">
        <v>4</v>
      </c>
      <c r="O191" s="1">
        <v>4</v>
      </c>
      <c r="P191" s="1">
        <v>4</v>
      </c>
      <c r="R191" s="1">
        <v>4</v>
      </c>
      <c r="S191" s="1">
        <v>4</v>
      </c>
      <c r="T191" s="1">
        <v>4</v>
      </c>
      <c r="U191" s="1">
        <v>4</v>
      </c>
      <c r="V191" s="1">
        <v>4</v>
      </c>
      <c r="X191" s="1" t="s">
        <v>1209</v>
      </c>
      <c r="Y191" s="1" t="s">
        <v>1210</v>
      </c>
      <c r="Z191" s="1" t="s">
        <v>1211</v>
      </c>
      <c r="AA191" s="1" t="s">
        <v>1212</v>
      </c>
      <c r="AB191" s="1" t="s">
        <v>1213</v>
      </c>
      <c r="AC191" s="4" t="s">
        <v>1214</v>
      </c>
      <c r="AD191" s="4" t="str">
        <f>HYPERLINK("https://drive.google.com/file/d/1c1PEAFxkrf4hMpeVWq3P7AY-mLYsYgih/view?usp=drivesdk","Conclave Certificate July 2021")</f>
        <v>Conclave Certificate July 2021</v>
      </c>
      <c r="AE191" s="1" t="s">
        <v>1215</v>
      </c>
    </row>
    <row r="192" spans="1:31">
      <c r="A192" s="3">
        <v>44400.427868877319</v>
      </c>
      <c r="B192" s="1">
        <v>5</v>
      </c>
      <c r="C192" s="1">
        <v>3</v>
      </c>
      <c r="D192" s="1">
        <v>3</v>
      </c>
      <c r="E192" s="1">
        <v>3</v>
      </c>
      <c r="F192" s="1">
        <v>2</v>
      </c>
      <c r="G192" s="1">
        <v>3</v>
      </c>
      <c r="H192" s="1">
        <v>2</v>
      </c>
      <c r="I192" s="1">
        <v>2</v>
      </c>
      <c r="J192" s="1">
        <v>3</v>
      </c>
      <c r="K192" s="1">
        <v>2</v>
      </c>
      <c r="L192" s="1">
        <v>2</v>
      </c>
      <c r="M192" s="1">
        <v>3</v>
      </c>
      <c r="N192" s="1">
        <v>3</v>
      </c>
      <c r="O192" s="1">
        <v>3</v>
      </c>
      <c r="P192" s="1">
        <v>3</v>
      </c>
      <c r="Q192" s="1">
        <v>3</v>
      </c>
      <c r="R192" s="1">
        <v>3</v>
      </c>
      <c r="S192" s="1">
        <v>3</v>
      </c>
      <c r="T192" s="1">
        <v>3</v>
      </c>
      <c r="U192" s="1">
        <v>2</v>
      </c>
      <c r="V192" s="1">
        <v>3</v>
      </c>
      <c r="X192" s="1" t="s">
        <v>1216</v>
      </c>
      <c r="Y192" s="1" t="s">
        <v>1217</v>
      </c>
      <c r="Z192" s="1" t="s">
        <v>1218</v>
      </c>
      <c r="AA192" s="1" t="s">
        <v>475</v>
      </c>
      <c r="AB192" s="1" t="s">
        <v>1219</v>
      </c>
      <c r="AC192" s="4" t="s">
        <v>1220</v>
      </c>
      <c r="AD192" s="4" t="str">
        <f>HYPERLINK("https://drive.google.com/file/d/10T-cGhyClCRkGaLtusnK2AuJoA_rJNb5/view?usp=drivesdk","Conclave Certificate July 2021")</f>
        <v>Conclave Certificate July 2021</v>
      </c>
      <c r="AE192" s="1" t="s">
        <v>1215</v>
      </c>
    </row>
    <row r="193" spans="1:31">
      <c r="A193" s="3">
        <v>44400.428920914354</v>
      </c>
      <c r="B193" s="1">
        <v>4</v>
      </c>
      <c r="C193" s="1">
        <v>3</v>
      </c>
      <c r="D193" s="1">
        <v>4</v>
      </c>
      <c r="E193" s="1">
        <v>3</v>
      </c>
      <c r="F193" s="1">
        <v>3</v>
      </c>
      <c r="G193" s="1">
        <v>3</v>
      </c>
      <c r="H193" s="1">
        <v>3</v>
      </c>
      <c r="I193" s="1">
        <v>3</v>
      </c>
      <c r="J193" s="1">
        <v>3</v>
      </c>
      <c r="K193" s="1">
        <v>3</v>
      </c>
      <c r="L193" s="1">
        <v>3</v>
      </c>
      <c r="M193" s="1">
        <v>3</v>
      </c>
      <c r="N193" s="1">
        <v>3</v>
      </c>
      <c r="O193" s="1">
        <v>3</v>
      </c>
      <c r="P193" s="1">
        <v>3</v>
      </c>
      <c r="Q193" s="1">
        <v>3</v>
      </c>
      <c r="R193" s="1">
        <v>3</v>
      </c>
      <c r="S193" s="1">
        <v>3</v>
      </c>
      <c r="T193" s="1">
        <v>3</v>
      </c>
      <c r="U193" s="1">
        <v>3</v>
      </c>
      <c r="V193" s="1">
        <v>3</v>
      </c>
      <c r="X193" s="1" t="s">
        <v>1221</v>
      </c>
      <c r="Y193" s="1" t="s">
        <v>1222</v>
      </c>
      <c r="Z193" s="1" t="s">
        <v>1223</v>
      </c>
      <c r="AA193" s="1" t="s">
        <v>1224</v>
      </c>
      <c r="AB193" s="1" t="s">
        <v>1225</v>
      </c>
      <c r="AC193" s="4" t="s">
        <v>1226</v>
      </c>
      <c r="AD193" s="4" t="str">
        <f>HYPERLINK("https://drive.google.com/file/d/1kfqBicIlDZFmzQxv3wc5VY4SK5hICwYu/view?usp=drivesdk","Conclave Certificate July 2021")</f>
        <v>Conclave Certificate July 2021</v>
      </c>
      <c r="AE193" s="1" t="s">
        <v>1227</v>
      </c>
    </row>
    <row r="194" spans="1:31">
      <c r="A194" s="3">
        <v>44400.430387893517</v>
      </c>
      <c r="B194" s="1">
        <v>5</v>
      </c>
      <c r="C194" s="1">
        <v>3</v>
      </c>
      <c r="D194" s="1">
        <v>3</v>
      </c>
      <c r="F194" s="1">
        <v>3</v>
      </c>
      <c r="G194" s="1">
        <v>3</v>
      </c>
      <c r="H194" s="1">
        <v>2</v>
      </c>
      <c r="I194" s="1">
        <v>3</v>
      </c>
      <c r="J194" s="1">
        <v>3</v>
      </c>
      <c r="L194" s="1">
        <v>3</v>
      </c>
      <c r="M194" s="1">
        <v>3</v>
      </c>
      <c r="N194" s="1">
        <v>3</v>
      </c>
      <c r="O194" s="1">
        <v>3</v>
      </c>
      <c r="P194" s="1">
        <v>3</v>
      </c>
      <c r="Q194" s="1">
        <v>3</v>
      </c>
      <c r="R194" s="1">
        <v>3</v>
      </c>
      <c r="S194" s="1">
        <v>3</v>
      </c>
      <c r="T194" s="1">
        <v>3</v>
      </c>
      <c r="U194" s="1">
        <v>3</v>
      </c>
      <c r="V194" s="1">
        <v>3</v>
      </c>
      <c r="X194" s="1" t="s">
        <v>1221</v>
      </c>
      <c r="Y194" s="1" t="s">
        <v>1228</v>
      </c>
      <c r="Z194" s="1" t="s">
        <v>1229</v>
      </c>
      <c r="AA194" s="1" t="s">
        <v>1230</v>
      </c>
      <c r="AB194" s="1" t="s">
        <v>1231</v>
      </c>
      <c r="AC194" s="4" t="s">
        <v>1232</v>
      </c>
      <c r="AD194" s="4" t="str">
        <f>HYPERLINK("https://drive.google.com/file/d/1RUkkemPS6osrRjhWJicFqfEWsg4Eo-YK/view?usp=drivesdk","Conclave Certificate July 2021")</f>
        <v>Conclave Certificate July 2021</v>
      </c>
      <c r="AE194" s="1" t="s">
        <v>1233</v>
      </c>
    </row>
    <row r="195" spans="1:31">
      <c r="A195" s="3">
        <v>44400.431722962967</v>
      </c>
      <c r="B195" s="1">
        <v>5</v>
      </c>
      <c r="C195" s="1">
        <v>4</v>
      </c>
      <c r="D195" s="1">
        <v>4</v>
      </c>
      <c r="E195" s="1">
        <v>4</v>
      </c>
      <c r="F195" s="1">
        <v>4</v>
      </c>
      <c r="H195" s="1">
        <v>3</v>
      </c>
      <c r="L195" s="1">
        <v>3</v>
      </c>
      <c r="T195" s="1">
        <v>4</v>
      </c>
      <c r="U195" s="1">
        <v>4</v>
      </c>
      <c r="X195" s="1" t="s">
        <v>1234</v>
      </c>
      <c r="Y195" s="1" t="s">
        <v>1235</v>
      </c>
      <c r="Z195" s="1" t="s">
        <v>1236</v>
      </c>
      <c r="AA195" s="1" t="s">
        <v>100</v>
      </c>
      <c r="AB195" s="1" t="s">
        <v>1237</v>
      </c>
      <c r="AC195" s="4" t="s">
        <v>1238</v>
      </c>
      <c r="AD195" s="4" t="str">
        <f>HYPERLINK("https://drive.google.com/file/d/1ORshW2lePa3LzHS3FIZrm__xSI0BNxSk/view?usp=drivesdk","Conclave Certificate July 2021")</f>
        <v>Conclave Certificate July 2021</v>
      </c>
      <c r="AE195" s="1" t="s">
        <v>1239</v>
      </c>
    </row>
    <row r="196" spans="1:31">
      <c r="A196" s="3">
        <v>44400.431809351852</v>
      </c>
      <c r="B196" s="1">
        <v>4</v>
      </c>
      <c r="C196" s="1">
        <v>4</v>
      </c>
      <c r="D196" s="1">
        <v>4</v>
      </c>
      <c r="E196" s="1" t="s">
        <v>37</v>
      </c>
      <c r="F196" s="1">
        <v>4</v>
      </c>
      <c r="G196" s="1">
        <v>4</v>
      </c>
      <c r="H196" s="1">
        <v>3</v>
      </c>
      <c r="I196" s="1">
        <v>5</v>
      </c>
      <c r="J196" s="1" t="s">
        <v>37</v>
      </c>
      <c r="K196" s="1" t="s">
        <v>37</v>
      </c>
      <c r="L196" s="1" t="s">
        <v>37</v>
      </c>
      <c r="M196" s="1">
        <v>4</v>
      </c>
      <c r="N196" s="1">
        <v>4</v>
      </c>
      <c r="O196" s="1">
        <v>4</v>
      </c>
      <c r="P196" s="1">
        <v>5</v>
      </c>
      <c r="Q196" s="1">
        <v>4</v>
      </c>
      <c r="R196" s="1">
        <v>4</v>
      </c>
      <c r="S196" s="1">
        <v>4</v>
      </c>
      <c r="T196" s="1">
        <v>4</v>
      </c>
      <c r="U196" s="1" t="s">
        <v>37</v>
      </c>
      <c r="V196" s="1">
        <v>4</v>
      </c>
      <c r="X196" s="1" t="s">
        <v>1240</v>
      </c>
      <c r="Z196" s="1" t="s">
        <v>151</v>
      </c>
      <c r="AA196" s="1" t="s">
        <v>152</v>
      </c>
      <c r="AB196" s="1" t="s">
        <v>1241</v>
      </c>
      <c r="AC196" s="4" t="s">
        <v>1242</v>
      </c>
      <c r="AD196" s="4" t="str">
        <f>HYPERLINK("https://drive.google.com/file/d/1CrbbWBFZsdir0c4fX8-OLlMlLGGBKmqU/view?usp=drivesdk","Conclave Certificate July 2021")</f>
        <v>Conclave Certificate July 2021</v>
      </c>
      <c r="AE196" s="1" t="s">
        <v>1243</v>
      </c>
    </row>
    <row r="197" spans="1:31">
      <c r="A197" s="3">
        <v>44400.432684953703</v>
      </c>
      <c r="B197" s="1">
        <v>5</v>
      </c>
      <c r="C197" s="1">
        <v>5</v>
      </c>
      <c r="D197" s="1">
        <v>5</v>
      </c>
      <c r="E197" s="1" t="s">
        <v>37</v>
      </c>
      <c r="F197" s="1">
        <v>4</v>
      </c>
      <c r="G197" s="1">
        <v>5</v>
      </c>
      <c r="H197" s="1" t="s">
        <v>37</v>
      </c>
      <c r="J197" s="1">
        <v>5</v>
      </c>
      <c r="K197" s="1" t="s">
        <v>37</v>
      </c>
      <c r="L197" s="1" t="s">
        <v>37</v>
      </c>
      <c r="M197" s="1">
        <v>5</v>
      </c>
      <c r="N197" s="1" t="s">
        <v>37</v>
      </c>
      <c r="O197" s="1" t="s">
        <v>37</v>
      </c>
      <c r="P197" s="1">
        <v>5</v>
      </c>
      <c r="Q197" s="1">
        <v>5</v>
      </c>
      <c r="R197" s="1">
        <v>5</v>
      </c>
      <c r="S197" s="1" t="s">
        <v>37</v>
      </c>
      <c r="T197" s="1">
        <v>5</v>
      </c>
      <c r="U197" s="1" t="s">
        <v>37</v>
      </c>
      <c r="V197" s="1">
        <v>5</v>
      </c>
      <c r="X197" s="1" t="s">
        <v>1244</v>
      </c>
      <c r="Y197" s="1" t="s">
        <v>1245</v>
      </c>
      <c r="Z197" s="1" t="s">
        <v>1246</v>
      </c>
      <c r="AA197" s="1" t="s">
        <v>1247</v>
      </c>
      <c r="AB197" s="1" t="s">
        <v>1248</v>
      </c>
      <c r="AC197" s="4" t="s">
        <v>1249</v>
      </c>
      <c r="AD197" s="4" t="str">
        <f>HYPERLINK("https://drive.google.com/file/d/1mExmglcBdmvG1g4Uv468JApXv4AVK4r5/view?usp=drivesdk","Conclave Certificate July 2021")</f>
        <v>Conclave Certificate July 2021</v>
      </c>
      <c r="AE197" s="1" t="s">
        <v>1250</v>
      </c>
    </row>
    <row r="198" spans="1:31">
      <c r="A198" s="3">
        <v>44400.434611180557</v>
      </c>
      <c r="B198" s="1">
        <v>5</v>
      </c>
      <c r="C198" s="1">
        <v>3</v>
      </c>
      <c r="D198" s="1">
        <v>5</v>
      </c>
      <c r="E198" s="1">
        <v>5</v>
      </c>
      <c r="F198" s="1">
        <v>5</v>
      </c>
      <c r="G198" s="1">
        <v>5</v>
      </c>
      <c r="H198" s="1" t="s">
        <v>37</v>
      </c>
      <c r="I198" s="1" t="s">
        <v>37</v>
      </c>
      <c r="J198" s="1">
        <v>5</v>
      </c>
      <c r="K198" s="1" t="s">
        <v>37</v>
      </c>
      <c r="L198" s="1" t="s">
        <v>37</v>
      </c>
      <c r="M198" s="1" t="s">
        <v>37</v>
      </c>
      <c r="N198" s="1">
        <v>5</v>
      </c>
      <c r="O198" s="1">
        <v>5</v>
      </c>
      <c r="P198" s="1">
        <v>5</v>
      </c>
      <c r="Q198" s="1" t="s">
        <v>37</v>
      </c>
      <c r="R198" s="1">
        <v>5</v>
      </c>
      <c r="S198" s="1">
        <v>5</v>
      </c>
      <c r="T198" s="1">
        <v>5</v>
      </c>
      <c r="U198" s="1" t="s">
        <v>37</v>
      </c>
      <c r="V198" s="1">
        <v>5</v>
      </c>
      <c r="X198" s="1" t="s">
        <v>1251</v>
      </c>
      <c r="Y198" s="1" t="s">
        <v>31</v>
      </c>
      <c r="Z198" s="1" t="s">
        <v>1252</v>
      </c>
      <c r="AA198" s="1" t="s">
        <v>1253</v>
      </c>
      <c r="AB198" s="1" t="s">
        <v>1254</v>
      </c>
      <c r="AC198" s="4" t="s">
        <v>1255</v>
      </c>
      <c r="AD198" s="4" t="str">
        <f>HYPERLINK("https://drive.google.com/file/d/1mdScJTAQ_NpQnZtH7CAJ04vzUfC5I-Fk/view?usp=drivesdk","Conclave Certificate July 2021")</f>
        <v>Conclave Certificate July 2021</v>
      </c>
      <c r="AE198" s="1" t="s">
        <v>1256</v>
      </c>
    </row>
    <row r="199" spans="1:31">
      <c r="A199" s="3">
        <v>44400.435267349538</v>
      </c>
      <c r="B199" s="1">
        <v>4</v>
      </c>
      <c r="C199" s="1" t="s">
        <v>37</v>
      </c>
      <c r="D199" s="1" t="s">
        <v>37</v>
      </c>
      <c r="E199" s="1" t="s">
        <v>37</v>
      </c>
      <c r="F199" s="1">
        <v>2</v>
      </c>
      <c r="G199" s="1">
        <v>4</v>
      </c>
      <c r="J199" s="1">
        <v>4</v>
      </c>
      <c r="K199" s="1" t="s">
        <v>37</v>
      </c>
      <c r="L199" s="1" t="s">
        <v>37</v>
      </c>
      <c r="M199" s="1">
        <v>5</v>
      </c>
      <c r="N199" s="1">
        <v>5</v>
      </c>
      <c r="P199" s="1" t="s">
        <v>37</v>
      </c>
      <c r="Q199" s="1" t="s">
        <v>37</v>
      </c>
      <c r="S199" s="1">
        <v>5</v>
      </c>
      <c r="T199" s="1">
        <v>5</v>
      </c>
      <c r="V199" s="1">
        <v>5</v>
      </c>
      <c r="X199" s="1" t="s">
        <v>1257</v>
      </c>
      <c r="Y199" s="1" t="s">
        <v>1258</v>
      </c>
      <c r="Z199" s="1" t="s">
        <v>1259</v>
      </c>
      <c r="AA199" s="1" t="s">
        <v>1260</v>
      </c>
      <c r="AB199" s="1" t="s">
        <v>1261</v>
      </c>
      <c r="AC199" s="4" t="s">
        <v>1262</v>
      </c>
      <c r="AD199" s="4" t="str">
        <f>HYPERLINK("https://drive.google.com/file/d/10RsN1luJCn5635tviuhi41bimV-j_FUX/view?usp=drivesdk","Conclave Certificate July 2021")</f>
        <v>Conclave Certificate July 2021</v>
      </c>
      <c r="AE199" s="1" t="s">
        <v>1263</v>
      </c>
    </row>
    <row r="200" spans="1:31">
      <c r="A200" s="3">
        <v>44400.43579768519</v>
      </c>
      <c r="B200" s="1">
        <v>4</v>
      </c>
      <c r="C200" s="1">
        <v>5</v>
      </c>
      <c r="D200" s="1">
        <v>4</v>
      </c>
      <c r="E200" s="1" t="s">
        <v>37</v>
      </c>
      <c r="F200" s="1">
        <v>3</v>
      </c>
      <c r="G200" s="1">
        <v>5</v>
      </c>
      <c r="H200" s="1">
        <v>3</v>
      </c>
      <c r="I200" s="1">
        <v>4</v>
      </c>
      <c r="J200" s="1">
        <v>5</v>
      </c>
      <c r="K200" s="1">
        <v>4</v>
      </c>
      <c r="L200" s="1" t="s">
        <v>37</v>
      </c>
      <c r="M200" s="1" t="s">
        <v>37</v>
      </c>
      <c r="N200" s="1" t="s">
        <v>37</v>
      </c>
      <c r="O200" s="1">
        <v>5</v>
      </c>
      <c r="P200" s="1">
        <v>5</v>
      </c>
      <c r="Q200" s="1">
        <v>5</v>
      </c>
      <c r="R200" s="1">
        <v>5</v>
      </c>
      <c r="S200" s="1">
        <v>5</v>
      </c>
      <c r="T200" s="1">
        <v>5</v>
      </c>
      <c r="U200" s="1" t="s">
        <v>37</v>
      </c>
      <c r="V200" s="1">
        <v>5</v>
      </c>
      <c r="X200" s="1" t="s">
        <v>1264</v>
      </c>
      <c r="Y200" s="1" t="s">
        <v>1265</v>
      </c>
      <c r="Z200" s="1" t="s">
        <v>1266</v>
      </c>
      <c r="AA200" s="1" t="s">
        <v>1267</v>
      </c>
      <c r="AB200" s="1" t="s">
        <v>1268</v>
      </c>
      <c r="AC200" s="4" t="s">
        <v>1269</v>
      </c>
      <c r="AD200" s="4" t="str">
        <f>HYPERLINK("https://drive.google.com/file/d/12GloUxxgZc99Ox5a883VLC0uRy0-Kre0/view?usp=drivesdk","Conclave Certificate July 2021")</f>
        <v>Conclave Certificate July 2021</v>
      </c>
      <c r="AE200" s="1" t="s">
        <v>1263</v>
      </c>
    </row>
    <row r="201" spans="1:31">
      <c r="A201" s="3">
        <v>44400.436612939811</v>
      </c>
      <c r="B201" s="1">
        <v>5</v>
      </c>
      <c r="C201" s="1">
        <v>5</v>
      </c>
      <c r="D201" s="1">
        <v>5</v>
      </c>
      <c r="E201" s="1" t="s">
        <v>37</v>
      </c>
      <c r="F201" s="1">
        <v>4</v>
      </c>
      <c r="G201" s="1">
        <v>5</v>
      </c>
      <c r="H201" s="1" t="s">
        <v>37</v>
      </c>
      <c r="I201" s="1" t="s">
        <v>37</v>
      </c>
      <c r="K201" s="1" t="s">
        <v>37</v>
      </c>
      <c r="L201" s="1">
        <v>5</v>
      </c>
      <c r="M201" s="1">
        <v>5</v>
      </c>
      <c r="N201" s="1">
        <v>5</v>
      </c>
      <c r="O201" s="1" t="s">
        <v>37</v>
      </c>
      <c r="P201" s="1">
        <v>5</v>
      </c>
      <c r="Q201" s="1" t="s">
        <v>37</v>
      </c>
      <c r="R201" s="1">
        <v>5</v>
      </c>
      <c r="S201" s="1" t="s">
        <v>37</v>
      </c>
      <c r="T201" s="1">
        <v>5</v>
      </c>
      <c r="U201" s="1" t="s">
        <v>37</v>
      </c>
      <c r="V201" s="1">
        <v>5</v>
      </c>
      <c r="X201" s="1" t="s">
        <v>1270</v>
      </c>
      <c r="Y201" s="1" t="s">
        <v>1271</v>
      </c>
      <c r="Z201" s="1" t="s">
        <v>1272</v>
      </c>
      <c r="AA201" s="1" t="s">
        <v>1273</v>
      </c>
      <c r="AB201" s="1" t="s">
        <v>1274</v>
      </c>
      <c r="AC201" s="4" t="s">
        <v>1275</v>
      </c>
      <c r="AD201" s="4" t="str">
        <f>HYPERLINK("https://drive.google.com/file/d/143aEsfXWUfmgdT7YEIJik3_6bCkFuHL7/view?usp=drivesdk","Conclave Certificate July 2021")</f>
        <v>Conclave Certificate July 2021</v>
      </c>
      <c r="AE201" s="1" t="s">
        <v>1276</v>
      </c>
    </row>
    <row r="202" spans="1:31">
      <c r="A202" s="3">
        <v>44400.436634756945</v>
      </c>
      <c r="B202" s="1">
        <v>5</v>
      </c>
      <c r="C202" s="1">
        <v>5</v>
      </c>
      <c r="D202" s="1">
        <v>5</v>
      </c>
      <c r="F202" s="1">
        <v>5</v>
      </c>
      <c r="G202" s="1">
        <v>5</v>
      </c>
      <c r="H202" s="1" t="s">
        <v>37</v>
      </c>
      <c r="J202" s="1">
        <v>5</v>
      </c>
      <c r="N202" s="1">
        <v>5</v>
      </c>
      <c r="O202" s="1">
        <v>5</v>
      </c>
      <c r="P202" s="1">
        <v>5</v>
      </c>
      <c r="Q202" s="1">
        <v>5</v>
      </c>
      <c r="R202" s="1">
        <v>5</v>
      </c>
      <c r="S202" s="1">
        <v>5</v>
      </c>
      <c r="T202" s="1">
        <v>5</v>
      </c>
      <c r="V202" s="1">
        <v>5</v>
      </c>
      <c r="X202" s="1" t="s">
        <v>1277</v>
      </c>
      <c r="Y202" s="1" t="s">
        <v>1278</v>
      </c>
      <c r="Z202" s="1" t="s">
        <v>1279</v>
      </c>
      <c r="AA202" s="1" t="s">
        <v>1280</v>
      </c>
      <c r="AB202" s="1" t="s">
        <v>1281</v>
      </c>
      <c r="AC202" s="4" t="s">
        <v>1282</v>
      </c>
      <c r="AD202" s="4" t="str">
        <f>HYPERLINK("https://drive.google.com/file/d/1wky9l-b-2jJMJBmZ-fn5vjsDl20FQVpI/view?usp=drivesdk","Conclave Certificate July 2021")</f>
        <v>Conclave Certificate July 2021</v>
      </c>
      <c r="AE202" s="1" t="s">
        <v>1276</v>
      </c>
    </row>
    <row r="203" spans="1:31">
      <c r="A203" s="3">
        <v>44400.436806550926</v>
      </c>
      <c r="B203" s="1">
        <v>5</v>
      </c>
      <c r="C203" s="1">
        <v>5</v>
      </c>
      <c r="D203" s="1">
        <v>5</v>
      </c>
      <c r="E203" s="1" t="s">
        <v>37</v>
      </c>
      <c r="F203" s="1">
        <v>5</v>
      </c>
      <c r="G203" s="1">
        <v>5</v>
      </c>
      <c r="H203" s="1">
        <v>5</v>
      </c>
      <c r="I203" s="1" t="s">
        <v>37</v>
      </c>
      <c r="J203" s="1">
        <v>5</v>
      </c>
      <c r="K203" s="1">
        <v>5</v>
      </c>
      <c r="L203" s="1" t="s">
        <v>37</v>
      </c>
      <c r="M203" s="1">
        <v>5</v>
      </c>
      <c r="N203" s="1">
        <v>5</v>
      </c>
      <c r="O203" s="1">
        <v>5</v>
      </c>
      <c r="P203" s="1">
        <v>5</v>
      </c>
      <c r="Q203" s="1">
        <v>5</v>
      </c>
      <c r="R203" s="1">
        <v>5</v>
      </c>
      <c r="S203" s="1">
        <v>5</v>
      </c>
      <c r="T203" s="1">
        <v>5</v>
      </c>
      <c r="U203" s="1" t="s">
        <v>37</v>
      </c>
      <c r="V203" s="1" t="s">
        <v>37</v>
      </c>
      <c r="X203" s="1" t="s">
        <v>1283</v>
      </c>
      <c r="Y203" s="1" t="s">
        <v>1284</v>
      </c>
      <c r="Z203" s="1" t="s">
        <v>1285</v>
      </c>
      <c r="AA203" s="1" t="s">
        <v>1286</v>
      </c>
      <c r="AB203" s="1" t="s">
        <v>1287</v>
      </c>
      <c r="AC203" s="4" t="s">
        <v>1288</v>
      </c>
      <c r="AD203" s="4" t="str">
        <f>HYPERLINK("https://drive.google.com/file/d/1vz_2cnFWqDePbV5UoEcVAG5vxo9KAv04/view?usp=drivesdk","Conclave Certificate July 2021")</f>
        <v>Conclave Certificate July 2021</v>
      </c>
      <c r="AE203" s="1" t="s">
        <v>1276</v>
      </c>
    </row>
    <row r="204" spans="1:31">
      <c r="A204" s="3">
        <v>44400.436939525462</v>
      </c>
      <c r="B204" s="1">
        <v>5</v>
      </c>
      <c r="D204" s="1">
        <v>5</v>
      </c>
      <c r="E204" s="1">
        <v>5</v>
      </c>
      <c r="F204" s="1">
        <v>5</v>
      </c>
      <c r="G204" s="1">
        <v>5</v>
      </c>
      <c r="H204" s="1">
        <v>5</v>
      </c>
      <c r="I204" s="1">
        <v>5</v>
      </c>
      <c r="J204" s="1">
        <v>5</v>
      </c>
      <c r="K204" s="1">
        <v>5</v>
      </c>
      <c r="L204" s="1" t="s">
        <v>37</v>
      </c>
      <c r="M204" s="1">
        <v>5</v>
      </c>
      <c r="N204" s="1">
        <v>5</v>
      </c>
      <c r="O204" s="1">
        <v>5</v>
      </c>
      <c r="P204" s="1">
        <v>5</v>
      </c>
      <c r="Q204" s="1">
        <v>5</v>
      </c>
      <c r="R204" s="1">
        <v>5</v>
      </c>
      <c r="S204" s="1">
        <v>5</v>
      </c>
      <c r="T204" s="1">
        <v>5</v>
      </c>
      <c r="U204" s="1" t="s">
        <v>37</v>
      </c>
      <c r="V204" s="1">
        <v>5</v>
      </c>
      <c r="X204" s="1" t="s">
        <v>1289</v>
      </c>
      <c r="Y204" s="1" t="s">
        <v>1290</v>
      </c>
      <c r="Z204" s="1" t="s">
        <v>1291</v>
      </c>
      <c r="AA204" s="1" t="s">
        <v>1292</v>
      </c>
      <c r="AB204" s="1" t="s">
        <v>1293</v>
      </c>
      <c r="AC204" s="4" t="s">
        <v>1294</v>
      </c>
      <c r="AD204" s="4" t="str">
        <f>HYPERLINK("https://drive.google.com/file/d/14xPIJTitcmlS5kn8vY7Ix3y9F-H7teKw/view?usp=drivesdk","Conclave Certificate July 2021")</f>
        <v>Conclave Certificate July 2021</v>
      </c>
      <c r="AE204" s="1" t="s">
        <v>1276</v>
      </c>
    </row>
    <row r="205" spans="1:31">
      <c r="A205" s="3">
        <v>44400.437984374999</v>
      </c>
      <c r="B205" s="1">
        <v>4</v>
      </c>
      <c r="C205" s="1">
        <v>2</v>
      </c>
      <c r="D205" s="1">
        <v>4</v>
      </c>
      <c r="E205" s="1">
        <v>4</v>
      </c>
      <c r="F205" s="1">
        <v>4</v>
      </c>
      <c r="G205" s="1">
        <v>4</v>
      </c>
      <c r="H205" s="1">
        <v>3</v>
      </c>
      <c r="I205" s="1">
        <v>4</v>
      </c>
      <c r="J205" s="1">
        <v>4</v>
      </c>
      <c r="M205" s="1">
        <v>4</v>
      </c>
      <c r="N205" s="1">
        <v>4</v>
      </c>
      <c r="O205" s="1">
        <v>4</v>
      </c>
      <c r="P205" s="1">
        <v>4</v>
      </c>
      <c r="Q205" s="1">
        <v>4</v>
      </c>
      <c r="R205" s="1">
        <v>4</v>
      </c>
      <c r="S205" s="1">
        <v>4</v>
      </c>
      <c r="T205" s="1">
        <v>3</v>
      </c>
      <c r="U205" s="1">
        <v>3</v>
      </c>
      <c r="V205" s="1">
        <v>4</v>
      </c>
      <c r="X205" s="1" t="s">
        <v>1295</v>
      </c>
      <c r="Y205" s="1" t="s">
        <v>1296</v>
      </c>
      <c r="Z205" s="1" t="s">
        <v>1297</v>
      </c>
      <c r="AA205" s="1" t="s">
        <v>1298</v>
      </c>
      <c r="AB205" s="1" t="s">
        <v>1299</v>
      </c>
      <c r="AC205" s="4" t="s">
        <v>1300</v>
      </c>
      <c r="AD205" s="4" t="str">
        <f>HYPERLINK("https://drive.google.com/file/d/109eUFxNEu2LHKpoerRNo7LPt9_UF5ZQe/view?usp=drivesdk","Conclave Certificate July 2021")</f>
        <v>Conclave Certificate July 2021</v>
      </c>
      <c r="AE205" s="1" t="s">
        <v>1301</v>
      </c>
    </row>
    <row r="206" spans="1:31">
      <c r="A206" s="3">
        <v>44400.439305196764</v>
      </c>
      <c r="B206" s="1">
        <v>5</v>
      </c>
      <c r="C206" s="1">
        <v>5</v>
      </c>
      <c r="D206" s="1">
        <v>5</v>
      </c>
      <c r="E206" s="1" t="s">
        <v>37</v>
      </c>
      <c r="F206" s="1">
        <v>5</v>
      </c>
      <c r="G206" s="1">
        <v>5</v>
      </c>
      <c r="H206" s="1">
        <v>4</v>
      </c>
      <c r="I206" s="1" t="s">
        <v>37</v>
      </c>
      <c r="J206" s="1">
        <v>5</v>
      </c>
      <c r="K206" s="1" t="s">
        <v>37</v>
      </c>
      <c r="L206" s="1" t="s">
        <v>37</v>
      </c>
      <c r="M206" s="1" t="s">
        <v>37</v>
      </c>
      <c r="N206" s="1" t="s">
        <v>37</v>
      </c>
      <c r="O206" s="1">
        <v>5</v>
      </c>
      <c r="P206" s="1" t="s">
        <v>37</v>
      </c>
      <c r="Q206" s="1" t="s">
        <v>37</v>
      </c>
      <c r="R206" s="1" t="s">
        <v>37</v>
      </c>
      <c r="S206" s="1" t="s">
        <v>37</v>
      </c>
      <c r="T206" s="1" t="s">
        <v>37</v>
      </c>
      <c r="U206" s="1" t="s">
        <v>37</v>
      </c>
      <c r="V206" s="1" t="s">
        <v>37</v>
      </c>
      <c r="X206" s="1" t="s">
        <v>1302</v>
      </c>
      <c r="Y206" s="1" t="s">
        <v>1303</v>
      </c>
      <c r="Z206" s="1" t="s">
        <v>1304</v>
      </c>
      <c r="AA206" s="1" t="s">
        <v>1305</v>
      </c>
      <c r="AB206" s="1" t="s">
        <v>1306</v>
      </c>
      <c r="AC206" s="4" t="s">
        <v>1307</v>
      </c>
      <c r="AD206" s="4" t="str">
        <f>HYPERLINK("https://drive.google.com/file/d/1q2ctMH9yGuzdJ4au5exjp0_-C5YMgINf/view?usp=drivesdk","Conclave Certificate July 2021")</f>
        <v>Conclave Certificate July 2021</v>
      </c>
      <c r="AE206" s="1" t="s">
        <v>1308</v>
      </c>
    </row>
    <row r="207" spans="1:31">
      <c r="A207" s="3">
        <v>44400.440236770832</v>
      </c>
      <c r="B207" s="1">
        <v>4</v>
      </c>
      <c r="C207" s="1">
        <v>5</v>
      </c>
      <c r="D207" s="1">
        <v>5</v>
      </c>
      <c r="E207" s="1" t="s">
        <v>37</v>
      </c>
      <c r="F207" s="1">
        <v>5</v>
      </c>
      <c r="G207" s="1">
        <v>4</v>
      </c>
      <c r="H207" s="1" t="s">
        <v>37</v>
      </c>
      <c r="I207" s="1">
        <v>5</v>
      </c>
      <c r="J207" s="1">
        <v>5</v>
      </c>
      <c r="K207" s="1">
        <v>4</v>
      </c>
      <c r="L207" s="1" t="s">
        <v>37</v>
      </c>
      <c r="M207" s="1" t="s">
        <v>37</v>
      </c>
      <c r="N207" s="1">
        <v>5</v>
      </c>
      <c r="O207" s="1">
        <v>5</v>
      </c>
      <c r="P207" s="1">
        <v>5</v>
      </c>
      <c r="Q207" s="1" t="s">
        <v>37</v>
      </c>
      <c r="R207" s="1">
        <v>4</v>
      </c>
      <c r="S207" s="1">
        <v>4</v>
      </c>
      <c r="T207" s="1">
        <v>4</v>
      </c>
      <c r="U207" s="1" t="s">
        <v>37</v>
      </c>
      <c r="V207" s="1">
        <v>5</v>
      </c>
      <c r="X207" s="1" t="s">
        <v>1309</v>
      </c>
      <c r="Y207" s="1" t="s">
        <v>1310</v>
      </c>
      <c r="Z207" s="1" t="s">
        <v>1311</v>
      </c>
      <c r="AA207" s="1" t="s">
        <v>1312</v>
      </c>
      <c r="AB207" s="1" t="s">
        <v>1313</v>
      </c>
      <c r="AC207" s="4" t="s">
        <v>1314</v>
      </c>
      <c r="AD207" s="4" t="str">
        <f>HYPERLINK("https://drive.google.com/file/d/1Q4GSHFPLIXoJNl79ZzJWzG3F7hBmfh9v/view?usp=drivesdk","Conclave Certificate July 2021")</f>
        <v>Conclave Certificate July 2021</v>
      </c>
      <c r="AE207" s="1" t="s">
        <v>1315</v>
      </c>
    </row>
    <row r="208" spans="1:31">
      <c r="A208" s="3">
        <v>44400.442013715277</v>
      </c>
      <c r="B208" s="1">
        <v>4</v>
      </c>
      <c r="C208" s="1">
        <v>3</v>
      </c>
      <c r="D208" s="1">
        <v>2</v>
      </c>
      <c r="F208" s="1">
        <v>2</v>
      </c>
      <c r="G208" s="1">
        <v>3</v>
      </c>
      <c r="R208" s="1">
        <v>3</v>
      </c>
      <c r="T208" s="1">
        <v>2</v>
      </c>
      <c r="X208" s="1" t="s">
        <v>1316</v>
      </c>
      <c r="Y208" s="1" t="s">
        <v>221</v>
      </c>
      <c r="Z208" s="1" t="s">
        <v>1317</v>
      </c>
      <c r="AA208" s="1" t="s">
        <v>1318</v>
      </c>
      <c r="AB208" s="1" t="s">
        <v>1319</v>
      </c>
      <c r="AC208" s="4" t="s">
        <v>1320</v>
      </c>
      <c r="AD208" s="4" t="str">
        <f>HYPERLINK("https://drive.google.com/file/d/1K6kxEI10XKUbsTvpDtfgpLSkp13hY1-y/view?usp=drivesdk","Conclave Certificate July 2021")</f>
        <v>Conclave Certificate July 2021</v>
      </c>
      <c r="AE208" s="1" t="s">
        <v>1321</v>
      </c>
    </row>
    <row r="209" spans="1:31">
      <c r="A209" s="3">
        <v>44400.442490983798</v>
      </c>
      <c r="B209" s="1">
        <v>5</v>
      </c>
      <c r="C209" s="1">
        <v>3</v>
      </c>
      <c r="D209" s="1">
        <v>3</v>
      </c>
      <c r="E209" s="1">
        <v>3</v>
      </c>
      <c r="F209" s="1">
        <v>3</v>
      </c>
      <c r="G209" s="1">
        <v>3</v>
      </c>
      <c r="H209" s="1">
        <v>3</v>
      </c>
      <c r="I209" s="1">
        <v>3</v>
      </c>
      <c r="J209" s="1">
        <v>3</v>
      </c>
      <c r="K209" s="1">
        <v>3</v>
      </c>
      <c r="L209" s="1">
        <v>3</v>
      </c>
      <c r="M209" s="1">
        <v>3</v>
      </c>
      <c r="N209" s="1">
        <v>3</v>
      </c>
      <c r="O209" s="1">
        <v>3</v>
      </c>
      <c r="P209" s="1">
        <v>3</v>
      </c>
      <c r="Q209" s="1">
        <v>3</v>
      </c>
      <c r="R209" s="1">
        <v>3</v>
      </c>
      <c r="S209" s="1">
        <v>3</v>
      </c>
      <c r="T209" s="1">
        <v>3</v>
      </c>
      <c r="U209" s="1">
        <v>2</v>
      </c>
      <c r="V209" s="1">
        <v>3</v>
      </c>
      <c r="X209" s="1" t="s">
        <v>1322</v>
      </c>
      <c r="Z209" s="1" t="s">
        <v>1323</v>
      </c>
      <c r="AA209" s="1" t="s">
        <v>1324</v>
      </c>
      <c r="AB209" s="1" t="s">
        <v>1325</v>
      </c>
      <c r="AC209" s="4" t="s">
        <v>1326</v>
      </c>
      <c r="AD209" s="4" t="str">
        <f>HYPERLINK("https://drive.google.com/file/d/1GoArTpOjLSEqK1eZwJ_dobExYOINLoEJ/view?usp=drivesdk","Conclave Certificate July 2021")</f>
        <v>Conclave Certificate July 2021</v>
      </c>
      <c r="AE209" s="1" t="s">
        <v>1327</v>
      </c>
    </row>
    <row r="210" spans="1:31">
      <c r="A210" s="3">
        <v>44400.443252314813</v>
      </c>
      <c r="B210" s="1">
        <v>5</v>
      </c>
      <c r="C210" s="1">
        <v>5</v>
      </c>
      <c r="D210" s="1">
        <v>5</v>
      </c>
      <c r="E210" s="1" t="s">
        <v>37</v>
      </c>
      <c r="F210" s="1">
        <v>5</v>
      </c>
      <c r="G210" s="1">
        <v>5</v>
      </c>
      <c r="H210" s="1">
        <v>5</v>
      </c>
      <c r="I210" s="1">
        <v>5</v>
      </c>
      <c r="J210" s="1">
        <v>5</v>
      </c>
      <c r="K210" s="1">
        <v>5</v>
      </c>
      <c r="L210" s="1" t="s">
        <v>37</v>
      </c>
      <c r="M210" s="1">
        <v>5</v>
      </c>
      <c r="N210" s="1">
        <v>5</v>
      </c>
      <c r="O210" s="1">
        <v>5</v>
      </c>
      <c r="P210" s="1">
        <v>5</v>
      </c>
      <c r="Q210" s="1" t="s">
        <v>37</v>
      </c>
      <c r="R210" s="1">
        <v>5</v>
      </c>
      <c r="S210" s="1">
        <v>5</v>
      </c>
      <c r="T210" s="1">
        <v>5</v>
      </c>
      <c r="U210" s="1" t="s">
        <v>37</v>
      </c>
      <c r="V210" s="1">
        <v>5</v>
      </c>
      <c r="X210" s="1" t="s">
        <v>1328</v>
      </c>
      <c r="Y210" s="1" t="s">
        <v>1329</v>
      </c>
      <c r="Z210" s="1" t="s">
        <v>1330</v>
      </c>
      <c r="AA210" s="1" t="s">
        <v>1331</v>
      </c>
      <c r="AB210" s="1" t="s">
        <v>1332</v>
      </c>
      <c r="AC210" s="4" t="s">
        <v>1333</v>
      </c>
      <c r="AD210" s="4" t="str">
        <f>HYPERLINK("https://drive.google.com/file/d/1rYFQ3o92ssAvllHSaZJqygJ4VG7OKJqd/view?usp=drivesdk","Conclave Certificate July 2021")</f>
        <v>Conclave Certificate July 2021</v>
      </c>
      <c r="AE210" s="1" t="s">
        <v>1334</v>
      </c>
    </row>
    <row r="211" spans="1:31">
      <c r="A211" s="3">
        <v>44400.44330363426</v>
      </c>
      <c r="B211" s="1">
        <v>4</v>
      </c>
      <c r="C211" s="1">
        <v>4</v>
      </c>
      <c r="D211" s="1">
        <v>4</v>
      </c>
      <c r="E211" s="1" t="s">
        <v>37</v>
      </c>
      <c r="F211" s="1">
        <v>3</v>
      </c>
      <c r="G211" s="1">
        <v>4</v>
      </c>
      <c r="H211" s="1" t="s">
        <v>37</v>
      </c>
      <c r="I211" s="1" t="s">
        <v>37</v>
      </c>
      <c r="J211" s="1" t="s">
        <v>37</v>
      </c>
      <c r="K211" s="1">
        <v>4</v>
      </c>
      <c r="L211" s="1" t="s">
        <v>37</v>
      </c>
      <c r="M211" s="1">
        <v>5</v>
      </c>
      <c r="N211" s="1">
        <v>5</v>
      </c>
      <c r="O211" s="1">
        <v>5</v>
      </c>
      <c r="P211" s="1">
        <v>5</v>
      </c>
      <c r="Q211" s="1" t="s">
        <v>37</v>
      </c>
      <c r="R211" s="1">
        <v>5</v>
      </c>
      <c r="S211" s="1">
        <v>5</v>
      </c>
      <c r="T211" s="1">
        <v>5</v>
      </c>
      <c r="U211" s="1" t="s">
        <v>37</v>
      </c>
      <c r="V211" s="1">
        <v>5</v>
      </c>
      <c r="X211" s="1" t="s">
        <v>1335</v>
      </c>
      <c r="Y211" s="1" t="s">
        <v>1336</v>
      </c>
      <c r="Z211" s="1" t="s">
        <v>1337</v>
      </c>
      <c r="AA211" s="1" t="s">
        <v>1338</v>
      </c>
      <c r="AB211" s="1" t="s">
        <v>1339</v>
      </c>
      <c r="AC211" s="4" t="s">
        <v>1340</v>
      </c>
      <c r="AD211" s="4" t="str">
        <f>HYPERLINK("https://drive.google.com/file/d/1tXYAIicMSzdnTTEMGYThM2X4n9CTjxOQ/view?usp=drivesdk","Conclave Certificate July 2021")</f>
        <v>Conclave Certificate July 2021</v>
      </c>
      <c r="AE211" s="1" t="s">
        <v>1334</v>
      </c>
    </row>
    <row r="212" spans="1:31">
      <c r="A212" s="3">
        <v>44400.443920324076</v>
      </c>
      <c r="B212" s="1">
        <v>3</v>
      </c>
      <c r="C212" s="1">
        <v>2</v>
      </c>
      <c r="D212" s="1" t="s">
        <v>37</v>
      </c>
      <c r="E212" s="1" t="s">
        <v>37</v>
      </c>
      <c r="F212" s="1">
        <v>4</v>
      </c>
      <c r="G212" s="1">
        <v>3</v>
      </c>
      <c r="H212" s="1" t="s">
        <v>37</v>
      </c>
      <c r="I212" s="1">
        <v>3</v>
      </c>
      <c r="J212" s="1">
        <v>3</v>
      </c>
      <c r="K212" s="1" t="s">
        <v>37</v>
      </c>
      <c r="M212" s="1" t="s">
        <v>37</v>
      </c>
      <c r="N212" s="1">
        <v>3</v>
      </c>
      <c r="O212" s="1" t="s">
        <v>37</v>
      </c>
      <c r="P212" s="1">
        <v>5</v>
      </c>
      <c r="Q212" s="1">
        <v>3</v>
      </c>
      <c r="R212" s="1">
        <v>3</v>
      </c>
      <c r="S212" s="1" t="s">
        <v>37</v>
      </c>
      <c r="T212" s="1">
        <v>5</v>
      </c>
      <c r="U212" s="1" t="s">
        <v>37</v>
      </c>
      <c r="V212" s="1" t="s">
        <v>37</v>
      </c>
      <c r="X212" s="1" t="s">
        <v>1341</v>
      </c>
      <c r="Y212" s="1" t="s">
        <v>1342</v>
      </c>
      <c r="Z212" s="1" t="s">
        <v>1343</v>
      </c>
      <c r="AA212" s="1" t="s">
        <v>1344</v>
      </c>
      <c r="AB212" s="1" t="s">
        <v>1345</v>
      </c>
      <c r="AC212" s="4" t="s">
        <v>1346</v>
      </c>
      <c r="AD212" s="4" t="str">
        <f>HYPERLINK("https://drive.google.com/file/d/1C78nMrdhphSMIKoFxWYRekwW7DVxzwgP/view?usp=drivesdk","Conclave Certificate July 2021")</f>
        <v>Conclave Certificate July 2021</v>
      </c>
      <c r="AE212" s="1" t="s">
        <v>1347</v>
      </c>
    </row>
    <row r="213" spans="1:31">
      <c r="A213" s="3">
        <v>44400.444061099537</v>
      </c>
      <c r="B213" s="1">
        <v>4</v>
      </c>
      <c r="C213" s="1">
        <v>3</v>
      </c>
      <c r="D213" s="1">
        <v>3</v>
      </c>
      <c r="F213" s="1">
        <v>4</v>
      </c>
      <c r="G213" s="1">
        <v>4</v>
      </c>
      <c r="H213" s="1">
        <v>3</v>
      </c>
      <c r="J213" s="1">
        <v>4</v>
      </c>
      <c r="M213" s="1">
        <v>4</v>
      </c>
      <c r="N213" s="1">
        <v>4</v>
      </c>
      <c r="O213" s="1">
        <v>4</v>
      </c>
      <c r="Q213" s="1">
        <v>3</v>
      </c>
      <c r="R213" s="1">
        <v>3</v>
      </c>
      <c r="S213" s="1">
        <v>4</v>
      </c>
      <c r="T213" s="1">
        <v>4</v>
      </c>
      <c r="V213" s="1">
        <v>4</v>
      </c>
      <c r="X213" s="1" t="s">
        <v>1348</v>
      </c>
      <c r="Y213" s="1" t="s">
        <v>1349</v>
      </c>
      <c r="Z213" s="1" t="s">
        <v>1350</v>
      </c>
      <c r="AA213" s="1" t="s">
        <v>1351</v>
      </c>
      <c r="AB213" s="1" t="s">
        <v>1352</v>
      </c>
      <c r="AC213" s="4" t="s">
        <v>1353</v>
      </c>
      <c r="AD213" s="4" t="str">
        <f>HYPERLINK("https://drive.google.com/file/d/11u_ePMOkGxgOHfFB3hlb1uxBjx9MQzOc/view?usp=drivesdk","Conclave Certificate July 2021")</f>
        <v>Conclave Certificate July 2021</v>
      </c>
      <c r="AE213" s="1" t="s">
        <v>1347</v>
      </c>
    </row>
    <row r="214" spans="1:31">
      <c r="A214" s="3">
        <v>44400.444554224538</v>
      </c>
      <c r="B214" s="1">
        <v>5</v>
      </c>
      <c r="C214" s="1">
        <v>5</v>
      </c>
      <c r="D214" s="1">
        <v>5</v>
      </c>
      <c r="E214" s="1">
        <v>5</v>
      </c>
      <c r="F214" s="1">
        <v>5</v>
      </c>
      <c r="G214" s="1">
        <v>5</v>
      </c>
      <c r="H214" s="1">
        <v>5</v>
      </c>
      <c r="I214" s="1" t="s">
        <v>37</v>
      </c>
      <c r="J214" s="1">
        <v>5</v>
      </c>
      <c r="K214" s="1" t="s">
        <v>37</v>
      </c>
      <c r="L214" s="1" t="s">
        <v>37</v>
      </c>
      <c r="M214" s="1">
        <v>5</v>
      </c>
      <c r="N214" s="1">
        <v>5</v>
      </c>
      <c r="O214" s="1">
        <v>5</v>
      </c>
      <c r="P214" s="1">
        <v>5</v>
      </c>
      <c r="Q214" s="1">
        <v>5</v>
      </c>
      <c r="R214" s="1">
        <v>5</v>
      </c>
      <c r="S214" s="1">
        <v>5</v>
      </c>
      <c r="T214" s="1">
        <v>5</v>
      </c>
      <c r="U214" s="1" t="s">
        <v>37</v>
      </c>
      <c r="V214" s="1">
        <v>5</v>
      </c>
      <c r="X214" s="1" t="s">
        <v>1354</v>
      </c>
      <c r="Y214" s="1" t="s">
        <v>1355</v>
      </c>
      <c r="AB214" s="1" t="s">
        <v>1356</v>
      </c>
      <c r="AC214" s="4" t="s">
        <v>1357</v>
      </c>
      <c r="AD214" s="4" t="str">
        <f>HYPERLINK("https://drive.google.com/file/d/1HlpSi8HVp7fPqeNRyZPmNkZe_4EbwbwD/view?usp=drivesdk","Conclave Certificate July 2021")</f>
        <v>Conclave Certificate July 2021</v>
      </c>
      <c r="AE214" s="1" t="s">
        <v>1358</v>
      </c>
    </row>
    <row r="215" spans="1:31">
      <c r="A215" s="3">
        <v>44400.446855011571</v>
      </c>
      <c r="B215" s="1">
        <v>5</v>
      </c>
      <c r="C215" s="1">
        <v>5</v>
      </c>
      <c r="D215" s="1">
        <v>5</v>
      </c>
      <c r="E215" s="1" t="s">
        <v>37</v>
      </c>
      <c r="F215" s="1">
        <v>5</v>
      </c>
      <c r="G215" s="1">
        <v>5</v>
      </c>
      <c r="H215" s="1">
        <v>5</v>
      </c>
      <c r="I215" s="1" t="s">
        <v>37</v>
      </c>
      <c r="J215" s="1" t="s">
        <v>37</v>
      </c>
      <c r="K215" s="1" t="s">
        <v>37</v>
      </c>
      <c r="L215" s="1" t="s">
        <v>37</v>
      </c>
      <c r="M215" s="1">
        <v>5</v>
      </c>
      <c r="N215" s="1">
        <v>5</v>
      </c>
      <c r="O215" s="1">
        <v>5</v>
      </c>
      <c r="P215" s="1">
        <v>5</v>
      </c>
      <c r="Q215" s="1">
        <v>5</v>
      </c>
      <c r="R215" s="1">
        <v>5</v>
      </c>
      <c r="S215" s="1">
        <v>5</v>
      </c>
      <c r="T215" s="1">
        <v>5</v>
      </c>
      <c r="U215" s="1">
        <v>5</v>
      </c>
      <c r="V215" s="1">
        <v>5</v>
      </c>
      <c r="X215" s="1" t="s">
        <v>1359</v>
      </c>
      <c r="Y215" s="1" t="s">
        <v>1360</v>
      </c>
      <c r="Z215" s="1" t="s">
        <v>1361</v>
      </c>
      <c r="AA215" s="1" t="s">
        <v>1362</v>
      </c>
      <c r="AB215" s="1" t="s">
        <v>1363</v>
      </c>
      <c r="AC215" s="4" t="s">
        <v>1364</v>
      </c>
      <c r="AD215" s="4" t="str">
        <f>HYPERLINK("https://drive.google.com/file/d/1gpUkedty5ANxJVaJMknC4xw_Vmn3wnPH/view?usp=drivesdk","Conclave Certificate July 2021")</f>
        <v>Conclave Certificate July 2021</v>
      </c>
      <c r="AE215" s="1" t="s">
        <v>1365</v>
      </c>
    </row>
    <row r="216" spans="1:31">
      <c r="A216" s="3">
        <v>44400.447830810182</v>
      </c>
      <c r="B216" s="1">
        <v>4</v>
      </c>
      <c r="C216" s="1">
        <v>3</v>
      </c>
      <c r="D216" s="1">
        <v>3</v>
      </c>
      <c r="F216" s="1">
        <v>2</v>
      </c>
      <c r="G216" s="1">
        <v>3</v>
      </c>
      <c r="I216" s="1">
        <v>3</v>
      </c>
      <c r="K216" s="1">
        <v>3</v>
      </c>
      <c r="N216" s="1">
        <v>3</v>
      </c>
      <c r="O216" s="1">
        <v>3</v>
      </c>
      <c r="R216" s="1">
        <v>3</v>
      </c>
      <c r="T216" s="1">
        <v>3</v>
      </c>
      <c r="V216" s="1">
        <v>3</v>
      </c>
      <c r="X216" s="1" t="s">
        <v>167</v>
      </c>
      <c r="Y216" s="1" t="s">
        <v>221</v>
      </c>
      <c r="Z216" s="1" t="s">
        <v>222</v>
      </c>
      <c r="AA216" s="1" t="s">
        <v>1366</v>
      </c>
      <c r="AB216" s="1" t="s">
        <v>1367</v>
      </c>
      <c r="AC216" s="4" t="s">
        <v>1368</v>
      </c>
      <c r="AD216" s="4" t="str">
        <f>HYPERLINK("https://drive.google.com/file/d/1P_LqMxr_XN_lZs0u_m7FgcdiJ0Mhv1q-/view?usp=drivesdk","Conclave Certificate July 2021")</f>
        <v>Conclave Certificate July 2021</v>
      </c>
      <c r="AE216" s="1" t="s">
        <v>1369</v>
      </c>
    </row>
    <row r="217" spans="1:31">
      <c r="A217" s="3">
        <v>44400.449677650467</v>
      </c>
      <c r="B217" s="1">
        <v>5</v>
      </c>
      <c r="C217" s="1">
        <v>4</v>
      </c>
      <c r="D217" s="1">
        <v>5</v>
      </c>
      <c r="E217" s="1" t="s">
        <v>37</v>
      </c>
      <c r="F217" s="1">
        <v>5</v>
      </c>
      <c r="G217" s="1">
        <v>5</v>
      </c>
      <c r="H217" s="1">
        <v>5</v>
      </c>
      <c r="I217" s="1">
        <v>5</v>
      </c>
      <c r="J217" s="1">
        <v>5</v>
      </c>
      <c r="K217" s="1" t="s">
        <v>37</v>
      </c>
      <c r="L217" s="1" t="s">
        <v>37</v>
      </c>
      <c r="M217" s="1" t="s">
        <v>37</v>
      </c>
      <c r="N217" s="1">
        <v>5</v>
      </c>
      <c r="O217" s="1">
        <v>5</v>
      </c>
      <c r="P217" s="1" t="s">
        <v>37</v>
      </c>
      <c r="Q217" s="1" t="s">
        <v>37</v>
      </c>
      <c r="R217" s="1">
        <v>5</v>
      </c>
      <c r="S217" s="1">
        <v>5</v>
      </c>
      <c r="T217" s="1" t="s">
        <v>37</v>
      </c>
      <c r="U217" s="1">
        <v>5</v>
      </c>
      <c r="V217" s="1" t="s">
        <v>37</v>
      </c>
      <c r="X217" s="1" t="s">
        <v>1370</v>
      </c>
      <c r="Y217" s="1" t="s">
        <v>1371</v>
      </c>
      <c r="Z217" s="1" t="s">
        <v>1372</v>
      </c>
      <c r="AA217" s="1" t="s">
        <v>1373</v>
      </c>
      <c r="AB217" s="1" t="s">
        <v>1374</v>
      </c>
      <c r="AC217" s="4" t="s">
        <v>1375</v>
      </c>
      <c r="AD217" s="4" t="str">
        <f>HYPERLINK("https://drive.google.com/file/d/15DX4x85_lAO2N_xJDY_HDJMLdId_w1MU/view?usp=drivesdk","Conclave Certificate July 2021")</f>
        <v>Conclave Certificate July 2021</v>
      </c>
      <c r="AE217" s="1" t="s">
        <v>1376</v>
      </c>
    </row>
    <row r="218" spans="1:31">
      <c r="A218" s="3">
        <v>44400.449712754635</v>
      </c>
      <c r="B218" s="1">
        <v>4</v>
      </c>
      <c r="C218" s="1">
        <v>4</v>
      </c>
      <c r="D218" s="1">
        <v>4</v>
      </c>
      <c r="E218" s="1" t="s">
        <v>37</v>
      </c>
      <c r="F218" s="1">
        <v>3</v>
      </c>
      <c r="G218" s="1">
        <v>4</v>
      </c>
      <c r="H218" s="1">
        <v>3</v>
      </c>
      <c r="I218" s="1" t="s">
        <v>37</v>
      </c>
      <c r="J218" s="1">
        <v>3</v>
      </c>
      <c r="K218" s="1" t="s">
        <v>37</v>
      </c>
      <c r="L218" s="1" t="s">
        <v>37</v>
      </c>
      <c r="M218" s="1" t="s">
        <v>37</v>
      </c>
      <c r="N218" s="1">
        <v>3</v>
      </c>
      <c r="O218" s="1">
        <v>3</v>
      </c>
      <c r="P218" s="1">
        <v>4</v>
      </c>
      <c r="Q218" s="1">
        <v>4</v>
      </c>
      <c r="R218" s="1">
        <v>4</v>
      </c>
      <c r="S218" s="1">
        <v>4</v>
      </c>
      <c r="T218" s="1">
        <v>5</v>
      </c>
      <c r="U218" s="1">
        <v>3</v>
      </c>
      <c r="V218" s="1">
        <v>4</v>
      </c>
      <c r="X218" s="1" t="s">
        <v>1377</v>
      </c>
      <c r="Y218" s="1" t="s">
        <v>31</v>
      </c>
      <c r="Z218" s="1" t="s">
        <v>1378</v>
      </c>
      <c r="AA218" s="1" t="s">
        <v>1379</v>
      </c>
      <c r="AB218" s="1" t="s">
        <v>1380</v>
      </c>
      <c r="AC218" s="4" t="s">
        <v>1381</v>
      </c>
      <c r="AD218" s="4" t="str">
        <f>HYPERLINK("https://drive.google.com/file/d/11vwnw3j7Gxtu-9T8u3P4rubP9b-qmjA1/view?usp=drivesdk","Conclave Certificate July 2021")</f>
        <v>Conclave Certificate July 2021</v>
      </c>
      <c r="AE218" s="1" t="s">
        <v>1382</v>
      </c>
    </row>
    <row r="219" spans="1:31">
      <c r="A219" s="3">
        <v>44400.450325324069</v>
      </c>
      <c r="B219" s="1">
        <v>5</v>
      </c>
      <c r="C219" s="1">
        <v>4</v>
      </c>
      <c r="D219" s="1">
        <v>5</v>
      </c>
      <c r="E219" s="1" t="s">
        <v>37</v>
      </c>
      <c r="F219" s="1">
        <v>5</v>
      </c>
      <c r="G219" s="1">
        <v>5</v>
      </c>
      <c r="H219" s="1">
        <v>5</v>
      </c>
      <c r="I219" s="1" t="s">
        <v>37</v>
      </c>
      <c r="J219" s="1">
        <v>5</v>
      </c>
      <c r="K219" s="1" t="s">
        <v>37</v>
      </c>
      <c r="L219" s="1" t="s">
        <v>37</v>
      </c>
      <c r="M219" s="1">
        <v>5</v>
      </c>
      <c r="N219" s="1">
        <v>5</v>
      </c>
      <c r="O219" s="1">
        <v>5</v>
      </c>
      <c r="P219" s="1">
        <v>5</v>
      </c>
      <c r="Q219" s="1" t="s">
        <v>37</v>
      </c>
      <c r="R219" s="1">
        <v>5</v>
      </c>
      <c r="S219" s="1">
        <v>5</v>
      </c>
      <c r="T219" s="1">
        <v>5</v>
      </c>
      <c r="U219" s="1" t="s">
        <v>37</v>
      </c>
      <c r="V219" s="1">
        <v>5</v>
      </c>
      <c r="X219" s="1" t="s">
        <v>1383</v>
      </c>
      <c r="Y219" s="1" t="s">
        <v>1384</v>
      </c>
      <c r="Z219" s="1" t="s">
        <v>1385</v>
      </c>
      <c r="AA219" s="1" t="s">
        <v>1386</v>
      </c>
      <c r="AB219" s="1" t="s">
        <v>1387</v>
      </c>
      <c r="AC219" s="4" t="s">
        <v>1388</v>
      </c>
      <c r="AD219" s="4" t="str">
        <f>HYPERLINK("https://drive.google.com/file/d/1QGoqxUyCwDjXD7NJjWDwu0Gd5ulvE-_o/view?usp=drivesdk","Conclave Certificate July 2021")</f>
        <v>Conclave Certificate July 2021</v>
      </c>
      <c r="AE219" s="1" t="s">
        <v>1382</v>
      </c>
    </row>
    <row r="220" spans="1:31">
      <c r="A220" s="3">
        <v>44400.453095104167</v>
      </c>
      <c r="B220" s="1">
        <v>3</v>
      </c>
      <c r="C220" s="1">
        <v>3</v>
      </c>
      <c r="D220" s="1">
        <v>3</v>
      </c>
      <c r="F220" s="1">
        <v>2</v>
      </c>
      <c r="G220" s="1">
        <v>3</v>
      </c>
      <c r="H220" s="1">
        <v>3</v>
      </c>
      <c r="M220" s="1">
        <v>3</v>
      </c>
      <c r="P220" s="1">
        <v>3</v>
      </c>
      <c r="T220" s="1">
        <v>3</v>
      </c>
      <c r="X220" s="1" t="s">
        <v>1389</v>
      </c>
      <c r="Y220" s="1" t="s">
        <v>1390</v>
      </c>
      <c r="Z220" s="1" t="s">
        <v>1391</v>
      </c>
      <c r="AA220" s="1" t="s">
        <v>1392</v>
      </c>
      <c r="AB220" s="1" t="s">
        <v>1393</v>
      </c>
      <c r="AC220" s="4" t="s">
        <v>1394</v>
      </c>
      <c r="AD220" s="4" t="str">
        <f>HYPERLINK("https://drive.google.com/file/d/1kAFUQWRPfcsFdtgyMT6kbf176Yr4m-aE/view?usp=drivesdk","Conclave Certificate July 2021")</f>
        <v>Conclave Certificate July 2021</v>
      </c>
      <c r="AE220" s="1" t="s">
        <v>1395</v>
      </c>
    </row>
    <row r="221" spans="1:31">
      <c r="A221" s="3">
        <v>44400.453413206022</v>
      </c>
      <c r="B221" s="1">
        <v>5</v>
      </c>
      <c r="C221" s="1">
        <v>5</v>
      </c>
      <c r="D221" s="1">
        <v>5</v>
      </c>
      <c r="F221" s="1">
        <v>4</v>
      </c>
      <c r="G221" s="1">
        <v>5</v>
      </c>
      <c r="H221" s="1">
        <v>5</v>
      </c>
      <c r="I221" s="1">
        <v>5</v>
      </c>
      <c r="J221" s="1">
        <v>5</v>
      </c>
      <c r="K221" s="1">
        <v>4</v>
      </c>
      <c r="L221" s="1" t="s">
        <v>37</v>
      </c>
      <c r="M221" s="1">
        <v>5</v>
      </c>
      <c r="N221" s="1">
        <v>5</v>
      </c>
      <c r="O221" s="1">
        <v>5</v>
      </c>
      <c r="P221" s="1">
        <v>4</v>
      </c>
      <c r="Q221" s="1">
        <v>5</v>
      </c>
      <c r="R221" s="1">
        <v>5</v>
      </c>
      <c r="S221" s="1">
        <v>5</v>
      </c>
      <c r="T221" s="1">
        <v>5</v>
      </c>
      <c r="U221" s="1" t="s">
        <v>37</v>
      </c>
      <c r="V221" s="1">
        <v>5</v>
      </c>
      <c r="X221" s="1" t="s">
        <v>1396</v>
      </c>
      <c r="Y221" s="1" t="s">
        <v>1397</v>
      </c>
      <c r="AB221" s="1" t="s">
        <v>1398</v>
      </c>
      <c r="AC221" s="4" t="s">
        <v>1399</v>
      </c>
      <c r="AD221" s="4" t="str">
        <f>HYPERLINK("https://drive.google.com/file/d/1J_tJZHYC9JENZrMsk2SuLsKN02Vd--8T/view?usp=drivesdk","Conclave Certificate July 2021")</f>
        <v>Conclave Certificate July 2021</v>
      </c>
      <c r="AE221" s="1" t="s">
        <v>1400</v>
      </c>
    </row>
    <row r="222" spans="1:31">
      <c r="A222" s="3">
        <v>44400.453858414352</v>
      </c>
      <c r="B222" s="1">
        <v>2</v>
      </c>
      <c r="C222" s="1">
        <v>1</v>
      </c>
      <c r="D222" s="1">
        <v>4</v>
      </c>
      <c r="F222" s="1">
        <v>1</v>
      </c>
      <c r="L222" s="1">
        <v>1</v>
      </c>
      <c r="T222" s="1">
        <v>2</v>
      </c>
      <c r="X222" s="1" t="s">
        <v>1401</v>
      </c>
      <c r="Y222" s="1" t="s">
        <v>1402</v>
      </c>
      <c r="AB222" s="1" t="s">
        <v>1403</v>
      </c>
      <c r="AC222" s="4" t="s">
        <v>1404</v>
      </c>
      <c r="AD222" s="4" t="str">
        <f>HYPERLINK("https://drive.google.com/file/d/1lRMRqUUQuwlJA4-Q35SoJ9D5m113oaPm/view?usp=drivesdk","Conclave Certificate July 2021")</f>
        <v>Conclave Certificate July 2021</v>
      </c>
      <c r="AE222" s="1" t="s">
        <v>1400</v>
      </c>
    </row>
    <row r="223" spans="1:31">
      <c r="A223" s="3">
        <v>44400.454133414351</v>
      </c>
      <c r="B223" s="1">
        <v>5</v>
      </c>
      <c r="C223" s="1">
        <v>4</v>
      </c>
      <c r="E223" s="1">
        <v>4</v>
      </c>
      <c r="F223" s="1">
        <v>4</v>
      </c>
      <c r="G223" s="1">
        <v>4</v>
      </c>
      <c r="H223" s="1">
        <v>4</v>
      </c>
      <c r="K223" s="1">
        <v>4</v>
      </c>
      <c r="M223" s="1">
        <v>4</v>
      </c>
      <c r="P223" s="1">
        <v>4</v>
      </c>
      <c r="R223" s="1">
        <v>4</v>
      </c>
      <c r="T223" s="1">
        <v>4</v>
      </c>
      <c r="U223" s="1">
        <v>1</v>
      </c>
      <c r="V223" s="1">
        <v>4</v>
      </c>
      <c r="X223" s="1" t="s">
        <v>1405</v>
      </c>
      <c r="Y223" s="1" t="s">
        <v>1406</v>
      </c>
      <c r="Z223" s="1" t="s">
        <v>1407</v>
      </c>
      <c r="AA223" s="1" t="s">
        <v>1408</v>
      </c>
      <c r="AB223" s="1" t="s">
        <v>1409</v>
      </c>
      <c r="AC223" s="4" t="s">
        <v>1410</v>
      </c>
      <c r="AD223" s="4" t="str">
        <f>HYPERLINK("https://drive.google.com/file/d/1JeX2vUo8er2xzOgXqYfC8rq5fYiJYy61/view?usp=drivesdk","Conclave Certificate July 2021")</f>
        <v>Conclave Certificate July 2021</v>
      </c>
      <c r="AE223" s="1" t="s">
        <v>1411</v>
      </c>
    </row>
    <row r="224" spans="1:31">
      <c r="A224" s="3">
        <v>44400.456551770832</v>
      </c>
      <c r="B224" s="1">
        <v>5</v>
      </c>
      <c r="C224" s="1">
        <v>3</v>
      </c>
      <c r="D224" s="1">
        <v>2</v>
      </c>
      <c r="F224" s="1">
        <v>3</v>
      </c>
      <c r="H224" s="1">
        <v>3</v>
      </c>
      <c r="O224" s="1">
        <v>3</v>
      </c>
      <c r="P224" s="1">
        <v>2</v>
      </c>
      <c r="Q224" s="1" t="s">
        <v>37</v>
      </c>
      <c r="R224" s="1" t="s">
        <v>37</v>
      </c>
      <c r="S224" s="1">
        <v>5</v>
      </c>
      <c r="T224" s="1">
        <v>5</v>
      </c>
      <c r="U224" s="1">
        <v>5</v>
      </c>
      <c r="V224" s="1" t="s">
        <v>37</v>
      </c>
      <c r="X224" s="1" t="s">
        <v>1412</v>
      </c>
      <c r="Y224" s="1" t="s">
        <v>1413</v>
      </c>
      <c r="Z224" s="1" t="s">
        <v>1414</v>
      </c>
      <c r="AA224" s="1" t="s">
        <v>1415</v>
      </c>
      <c r="AB224" s="1" t="s">
        <v>1416</v>
      </c>
      <c r="AC224" s="4" t="s">
        <v>1417</v>
      </c>
      <c r="AD224" s="4" t="str">
        <f>HYPERLINK("https://drive.google.com/file/d/17kHXJqC2jgdii6waXedOS0S8cwq2-Qx3/view?usp=drivesdk","Conclave Certificate July 2021")</f>
        <v>Conclave Certificate July 2021</v>
      </c>
      <c r="AE224" s="1" t="s">
        <v>1418</v>
      </c>
    </row>
    <row r="225" spans="1:31">
      <c r="A225" s="3">
        <v>44400.460966423612</v>
      </c>
      <c r="B225" s="1">
        <v>5</v>
      </c>
      <c r="C225" s="1">
        <v>4</v>
      </c>
      <c r="D225" s="1">
        <v>5</v>
      </c>
      <c r="E225" s="1" t="s">
        <v>37</v>
      </c>
      <c r="F225" s="1">
        <v>5</v>
      </c>
      <c r="G225" s="1">
        <v>5</v>
      </c>
      <c r="H225" s="1">
        <v>4</v>
      </c>
      <c r="I225" s="1">
        <v>5</v>
      </c>
      <c r="J225" s="1">
        <v>5</v>
      </c>
      <c r="K225" s="1" t="s">
        <v>37</v>
      </c>
      <c r="L225" s="1">
        <v>5</v>
      </c>
      <c r="M225" s="1">
        <v>5</v>
      </c>
      <c r="N225" s="1">
        <v>5</v>
      </c>
      <c r="O225" s="1">
        <v>5</v>
      </c>
      <c r="P225" s="1" t="s">
        <v>37</v>
      </c>
      <c r="Q225" s="1">
        <v>5</v>
      </c>
      <c r="R225" s="1">
        <v>5</v>
      </c>
      <c r="S225" s="1">
        <v>5</v>
      </c>
      <c r="T225" s="1">
        <v>4</v>
      </c>
      <c r="U225" s="1">
        <v>5</v>
      </c>
      <c r="V225" s="1">
        <v>5</v>
      </c>
      <c r="X225" s="1" t="s">
        <v>1419</v>
      </c>
      <c r="Y225" s="1" t="s">
        <v>1420</v>
      </c>
      <c r="Z225" s="1" t="s">
        <v>1421</v>
      </c>
      <c r="AA225" s="1" t="s">
        <v>1422</v>
      </c>
      <c r="AB225" s="1" t="s">
        <v>1423</v>
      </c>
      <c r="AC225" s="4" t="s">
        <v>1424</v>
      </c>
      <c r="AD225" s="4" t="str">
        <f>HYPERLINK("https://drive.google.com/file/d/1f2JTGCqc1dBoUKpNu3Yfohty_2KtKc0P/view?usp=drivesdk","Conclave Certificate July 2021")</f>
        <v>Conclave Certificate July 2021</v>
      </c>
      <c r="AE225" s="1" t="s">
        <v>1425</v>
      </c>
    </row>
    <row r="226" spans="1:31">
      <c r="A226" s="3">
        <v>44400.461310358798</v>
      </c>
      <c r="B226" s="1">
        <v>4</v>
      </c>
      <c r="C226" s="1">
        <v>5</v>
      </c>
      <c r="D226" s="1">
        <v>5</v>
      </c>
      <c r="E226" s="1" t="s">
        <v>37</v>
      </c>
      <c r="F226" s="1">
        <v>3</v>
      </c>
      <c r="G226" s="1">
        <v>3</v>
      </c>
      <c r="H226" s="1">
        <v>3</v>
      </c>
      <c r="I226" s="1" t="s">
        <v>37</v>
      </c>
      <c r="J226" s="1" t="s">
        <v>37</v>
      </c>
      <c r="K226" s="1" t="s">
        <v>37</v>
      </c>
      <c r="L226" s="1" t="s">
        <v>37</v>
      </c>
      <c r="M226" s="1" t="s">
        <v>37</v>
      </c>
      <c r="N226" s="1">
        <v>5</v>
      </c>
      <c r="O226" s="1" t="s">
        <v>37</v>
      </c>
      <c r="P226" s="1" t="s">
        <v>37</v>
      </c>
      <c r="Q226" s="1">
        <v>5</v>
      </c>
      <c r="R226" s="1">
        <v>5</v>
      </c>
      <c r="S226" s="1">
        <v>5</v>
      </c>
      <c r="T226" s="1">
        <v>5</v>
      </c>
      <c r="U226" s="1" t="s">
        <v>37</v>
      </c>
      <c r="V226" s="1" t="s">
        <v>37</v>
      </c>
      <c r="X226" s="1" t="s">
        <v>1426</v>
      </c>
      <c r="Y226" s="1" t="s">
        <v>1427</v>
      </c>
      <c r="Z226" s="1" t="s">
        <v>1428</v>
      </c>
      <c r="AA226" s="1" t="s">
        <v>1429</v>
      </c>
      <c r="AB226" s="1" t="s">
        <v>1430</v>
      </c>
      <c r="AC226" s="4" t="s">
        <v>1431</v>
      </c>
      <c r="AD226" s="4" t="str">
        <f>HYPERLINK("https://drive.google.com/file/d/1BTDUuYU-_-vtpd2eZes-ON6jVf6fE4p0/view?usp=drivesdk","Conclave Certificate July 2021")</f>
        <v>Conclave Certificate July 2021</v>
      </c>
      <c r="AE226" s="1" t="s">
        <v>1425</v>
      </c>
    </row>
    <row r="227" spans="1:31">
      <c r="A227" s="3">
        <v>44400.462469131948</v>
      </c>
      <c r="B227" s="1">
        <v>3</v>
      </c>
      <c r="C227" s="1">
        <v>3</v>
      </c>
      <c r="D227" s="1">
        <v>3</v>
      </c>
      <c r="F227" s="1">
        <v>3</v>
      </c>
      <c r="G227" s="1">
        <v>4</v>
      </c>
      <c r="H227" s="1">
        <v>3</v>
      </c>
      <c r="K227" s="1">
        <v>3</v>
      </c>
      <c r="M227" s="1">
        <v>3</v>
      </c>
      <c r="N227" s="1" t="s">
        <v>37</v>
      </c>
      <c r="O227" s="1">
        <v>5</v>
      </c>
      <c r="R227" s="1">
        <v>5</v>
      </c>
      <c r="T227" s="1">
        <v>2</v>
      </c>
      <c r="U227" s="1">
        <v>3</v>
      </c>
      <c r="V227" s="1">
        <v>4</v>
      </c>
      <c r="X227" s="1" t="s">
        <v>1432</v>
      </c>
      <c r="Y227" s="1" t="s">
        <v>1433</v>
      </c>
      <c r="Z227" s="1" t="s">
        <v>1434</v>
      </c>
      <c r="AA227" s="1" t="s">
        <v>1435</v>
      </c>
      <c r="AB227" s="1" t="s">
        <v>1436</v>
      </c>
      <c r="AC227" s="4" t="s">
        <v>1437</v>
      </c>
      <c r="AD227" s="4" t="str">
        <f>HYPERLINK("https://drive.google.com/file/d/1g3OhX18XRUga0DS5_1ox4PsB84BaAa0-/view?usp=drivesdk","Conclave Certificate July 2021")</f>
        <v>Conclave Certificate July 2021</v>
      </c>
      <c r="AE227" s="1" t="s">
        <v>1438</v>
      </c>
    </row>
    <row r="228" spans="1:31">
      <c r="A228" s="3">
        <v>44400.472676562495</v>
      </c>
      <c r="C228" s="1">
        <v>5</v>
      </c>
      <c r="D228" s="1">
        <v>5</v>
      </c>
      <c r="E228" s="1" t="s">
        <v>37</v>
      </c>
      <c r="F228" s="1">
        <v>4</v>
      </c>
      <c r="G228" s="1">
        <v>5</v>
      </c>
      <c r="H228" s="1">
        <v>4</v>
      </c>
      <c r="I228" s="1">
        <v>4</v>
      </c>
      <c r="J228" s="1">
        <v>4</v>
      </c>
      <c r="K228" s="1">
        <v>4</v>
      </c>
      <c r="L228" s="1" t="s">
        <v>37</v>
      </c>
      <c r="M228" s="1">
        <v>5</v>
      </c>
      <c r="N228" s="1">
        <v>5</v>
      </c>
      <c r="O228" s="1">
        <v>5</v>
      </c>
      <c r="P228" s="1">
        <v>5</v>
      </c>
      <c r="Q228" s="1">
        <v>5</v>
      </c>
      <c r="R228" s="1">
        <v>5</v>
      </c>
      <c r="S228" s="1">
        <v>5</v>
      </c>
      <c r="T228" s="1">
        <v>5</v>
      </c>
      <c r="U228" s="1" t="s">
        <v>37</v>
      </c>
      <c r="V228" s="1">
        <v>5</v>
      </c>
      <c r="X228" s="1" t="s">
        <v>1024</v>
      </c>
      <c r="Y228" s="1" t="s">
        <v>1439</v>
      </c>
      <c r="Z228" s="1" t="s">
        <v>1440</v>
      </c>
      <c r="AA228" s="1" t="s">
        <v>1441</v>
      </c>
      <c r="AB228" s="1" t="s">
        <v>1442</v>
      </c>
      <c r="AC228" s="4" t="s">
        <v>1443</v>
      </c>
      <c r="AD228" s="4" t="str">
        <f>HYPERLINK("https://drive.google.com/file/d/10rH_YSyAKuZpjfg4ESsaVErn9yCgVa7U/view?usp=drivesdk","Conclave Certificate July 2021")</f>
        <v>Conclave Certificate July 2021</v>
      </c>
      <c r="AE228" s="1" t="s">
        <v>1444</v>
      </c>
    </row>
    <row r="229" spans="1:31">
      <c r="A229" s="3">
        <v>44400.472829375001</v>
      </c>
      <c r="B229" s="1">
        <v>5</v>
      </c>
      <c r="C229" s="1">
        <v>5</v>
      </c>
      <c r="D229" s="1">
        <v>5</v>
      </c>
      <c r="E229" s="1" t="s">
        <v>37</v>
      </c>
      <c r="F229" s="1">
        <v>5</v>
      </c>
      <c r="G229" s="1">
        <v>5</v>
      </c>
      <c r="H229" s="1">
        <v>5</v>
      </c>
      <c r="J229" s="1">
        <v>4</v>
      </c>
      <c r="K229" s="1" t="s">
        <v>37</v>
      </c>
      <c r="L229" s="1" t="s">
        <v>37</v>
      </c>
      <c r="M229" s="1" t="s">
        <v>37</v>
      </c>
      <c r="N229" s="1">
        <v>5</v>
      </c>
      <c r="O229" s="1">
        <v>5</v>
      </c>
      <c r="P229" s="1">
        <v>5</v>
      </c>
      <c r="Q229" s="1">
        <v>5</v>
      </c>
      <c r="R229" s="1">
        <v>5</v>
      </c>
      <c r="S229" s="1">
        <v>5</v>
      </c>
      <c r="T229" s="1">
        <v>5</v>
      </c>
      <c r="U229" s="1" t="s">
        <v>37</v>
      </c>
      <c r="V229" s="1">
        <v>5</v>
      </c>
      <c r="X229" s="1" t="s">
        <v>1445</v>
      </c>
      <c r="Y229" s="1" t="s">
        <v>1446</v>
      </c>
      <c r="Z229" s="1" t="s">
        <v>1447</v>
      </c>
      <c r="AA229" s="1" t="s">
        <v>1448</v>
      </c>
      <c r="AB229" s="1" t="s">
        <v>1449</v>
      </c>
      <c r="AC229" s="4" t="s">
        <v>1450</v>
      </c>
      <c r="AD229" s="4" t="str">
        <f>HYPERLINK("https://drive.google.com/file/d/1CUNRzqkGxphUjpayJjgHtP-K-a3B1OTk/view?usp=drivesdk","Conclave Certificate July 2021")</f>
        <v>Conclave Certificate July 2021</v>
      </c>
      <c r="AE229" s="1" t="s">
        <v>1451</v>
      </c>
    </row>
    <row r="230" spans="1:31">
      <c r="A230" s="3">
        <v>44400.476786238425</v>
      </c>
      <c r="B230" s="1">
        <v>4</v>
      </c>
      <c r="C230" s="1">
        <v>4</v>
      </c>
      <c r="D230" s="1">
        <v>4</v>
      </c>
      <c r="F230" s="1">
        <v>4</v>
      </c>
      <c r="G230" s="1">
        <v>5</v>
      </c>
      <c r="L230" s="1">
        <v>5</v>
      </c>
      <c r="M230" s="1">
        <v>5</v>
      </c>
      <c r="N230" s="1">
        <v>5</v>
      </c>
      <c r="P230" s="1">
        <v>5</v>
      </c>
      <c r="R230" s="1">
        <v>5</v>
      </c>
      <c r="T230" s="1">
        <v>5</v>
      </c>
      <c r="U230" s="1">
        <v>4</v>
      </c>
      <c r="V230" s="1">
        <v>5</v>
      </c>
      <c r="X230" s="1" t="s">
        <v>1452</v>
      </c>
      <c r="Y230" s="1" t="s">
        <v>1453</v>
      </c>
      <c r="Z230" s="1" t="s">
        <v>1454</v>
      </c>
      <c r="AA230" s="1" t="s">
        <v>1455</v>
      </c>
      <c r="AB230" s="1" t="s">
        <v>1456</v>
      </c>
      <c r="AC230" s="4" t="s">
        <v>1457</v>
      </c>
      <c r="AD230" s="4" t="str">
        <f>HYPERLINK("https://drive.google.com/file/d/1eEoUZrnNJ1CLObG0c86HmNv-sj2QGFYO/view?usp=drivesdk","Conclave Certificate July 2021")</f>
        <v>Conclave Certificate July 2021</v>
      </c>
      <c r="AE230" s="1" t="s">
        <v>1458</v>
      </c>
    </row>
    <row r="231" spans="1:31">
      <c r="A231" s="3">
        <v>44400.477179479167</v>
      </c>
      <c r="B231" s="1">
        <v>5</v>
      </c>
      <c r="C231" s="1">
        <v>4</v>
      </c>
      <c r="D231" s="1">
        <v>4</v>
      </c>
      <c r="F231" s="1">
        <v>4</v>
      </c>
      <c r="G231" s="1">
        <v>4</v>
      </c>
      <c r="H231" s="1">
        <v>3</v>
      </c>
      <c r="L231" s="1">
        <v>4</v>
      </c>
      <c r="M231" s="1">
        <v>3</v>
      </c>
      <c r="O231" s="1">
        <v>4</v>
      </c>
      <c r="P231" s="1">
        <v>4</v>
      </c>
      <c r="Q231" s="1">
        <v>4</v>
      </c>
      <c r="R231" s="1">
        <v>4</v>
      </c>
      <c r="S231" s="1">
        <v>4</v>
      </c>
      <c r="T231" s="1">
        <v>4</v>
      </c>
      <c r="X231" s="1" t="s">
        <v>1459</v>
      </c>
      <c r="Y231" s="1" t="s">
        <v>1460</v>
      </c>
      <c r="Z231" s="1" t="s">
        <v>1461</v>
      </c>
      <c r="AA231" s="1" t="s">
        <v>1462</v>
      </c>
      <c r="AB231" s="1" t="s">
        <v>1463</v>
      </c>
      <c r="AC231" s="4" t="s">
        <v>1464</v>
      </c>
      <c r="AD231" s="4" t="str">
        <f>HYPERLINK("https://drive.google.com/file/d/11a8IfIQKLgn4KpKA_UbHFepHkhEwvNap/view?usp=drivesdk","Conclave Certificate July 2021")</f>
        <v>Conclave Certificate July 2021</v>
      </c>
      <c r="AE231" s="1" t="s">
        <v>1465</v>
      </c>
    </row>
    <row r="232" spans="1:31">
      <c r="A232" s="3">
        <v>44400.480186261571</v>
      </c>
      <c r="B232" s="1">
        <v>5</v>
      </c>
      <c r="C232" s="1">
        <v>5</v>
      </c>
      <c r="D232" s="1">
        <v>5</v>
      </c>
      <c r="E232" s="1" t="s">
        <v>37</v>
      </c>
      <c r="F232" s="1">
        <v>5</v>
      </c>
      <c r="G232" s="1">
        <v>5</v>
      </c>
      <c r="H232" s="1">
        <v>5</v>
      </c>
      <c r="I232" s="1" t="s">
        <v>37</v>
      </c>
      <c r="J232" s="1">
        <v>4</v>
      </c>
      <c r="K232" s="1">
        <v>4</v>
      </c>
      <c r="L232" s="1">
        <v>5</v>
      </c>
      <c r="M232" s="1" t="s">
        <v>37</v>
      </c>
      <c r="N232" s="1" t="s">
        <v>37</v>
      </c>
      <c r="O232" s="1" t="s">
        <v>37</v>
      </c>
      <c r="P232" s="1">
        <v>5</v>
      </c>
      <c r="Q232" s="1">
        <v>5</v>
      </c>
      <c r="R232" s="1">
        <v>5</v>
      </c>
      <c r="S232" s="1" t="s">
        <v>37</v>
      </c>
      <c r="T232" s="1">
        <v>5</v>
      </c>
      <c r="U232" s="1">
        <v>5</v>
      </c>
      <c r="V232" s="1">
        <v>5</v>
      </c>
      <c r="X232" s="1" t="s">
        <v>1466</v>
      </c>
      <c r="Y232" s="1" t="s">
        <v>1467</v>
      </c>
      <c r="Z232" s="1" t="s">
        <v>1468</v>
      </c>
      <c r="AA232" s="1" t="s">
        <v>1469</v>
      </c>
      <c r="AB232" s="1" t="s">
        <v>1470</v>
      </c>
      <c r="AC232" s="4" t="s">
        <v>1471</v>
      </c>
      <c r="AD232" s="4" t="str">
        <f>HYPERLINK("https://drive.google.com/file/d/19HRWIh5q4CxgX8YTiHVmBDR97nDmKppf/view?usp=drivesdk","Conclave Certificate July 2021")</f>
        <v>Conclave Certificate July 2021</v>
      </c>
      <c r="AE232" s="1" t="s">
        <v>1472</v>
      </c>
    </row>
    <row r="233" spans="1:31">
      <c r="A233" s="3">
        <v>44400.482365300923</v>
      </c>
      <c r="C233" s="1">
        <v>4</v>
      </c>
      <c r="D233" s="1">
        <v>4</v>
      </c>
      <c r="F233" s="1">
        <v>4</v>
      </c>
      <c r="G233" s="1">
        <v>4</v>
      </c>
      <c r="H233" s="1">
        <v>2</v>
      </c>
      <c r="I233" s="1">
        <v>3</v>
      </c>
      <c r="N233" s="1">
        <v>3</v>
      </c>
      <c r="O233" s="1">
        <v>3</v>
      </c>
      <c r="P233" s="1">
        <v>3</v>
      </c>
      <c r="Q233" s="1">
        <v>3</v>
      </c>
      <c r="R233" s="1">
        <v>3</v>
      </c>
      <c r="T233" s="1">
        <v>3</v>
      </c>
      <c r="X233" s="1" t="s">
        <v>1473</v>
      </c>
      <c r="Y233" s="1" t="s">
        <v>1474</v>
      </c>
      <c r="Z233" s="1" t="s">
        <v>1475</v>
      </c>
      <c r="AA233" s="1" t="s">
        <v>1476</v>
      </c>
      <c r="AB233" s="1" t="s">
        <v>1477</v>
      </c>
      <c r="AC233" s="4" t="s">
        <v>1478</v>
      </c>
      <c r="AD233" s="4" t="str">
        <f>HYPERLINK("https://drive.google.com/file/d/1DfppRrgzegP-JJO2Zql5ZX33VuHUQynK/view?usp=drivesdk","Conclave Certificate July 2021")</f>
        <v>Conclave Certificate July 2021</v>
      </c>
      <c r="AE233" s="1" t="s">
        <v>1479</v>
      </c>
    </row>
    <row r="234" spans="1:31">
      <c r="A234" s="3">
        <v>44400.487735960647</v>
      </c>
      <c r="B234" s="1">
        <v>4</v>
      </c>
      <c r="C234" s="1">
        <v>5</v>
      </c>
      <c r="D234" s="1">
        <v>5</v>
      </c>
      <c r="E234" s="1" t="s">
        <v>37</v>
      </c>
      <c r="F234" s="1">
        <v>4</v>
      </c>
      <c r="G234" s="1">
        <v>5</v>
      </c>
      <c r="H234" s="1">
        <v>4</v>
      </c>
      <c r="I234" s="1">
        <v>5</v>
      </c>
      <c r="J234" s="1">
        <v>5</v>
      </c>
      <c r="K234" s="1" t="s">
        <v>37</v>
      </c>
      <c r="L234" s="1">
        <v>5</v>
      </c>
      <c r="M234" s="1">
        <v>5</v>
      </c>
      <c r="N234" s="1">
        <v>5</v>
      </c>
      <c r="O234" s="1">
        <v>5</v>
      </c>
      <c r="P234" s="1">
        <v>4</v>
      </c>
      <c r="Q234" s="1">
        <v>5</v>
      </c>
      <c r="R234" s="1">
        <v>5</v>
      </c>
      <c r="S234" s="1">
        <v>5</v>
      </c>
      <c r="T234" s="1">
        <v>5</v>
      </c>
      <c r="U234" s="1">
        <v>5</v>
      </c>
      <c r="V234" s="1">
        <v>5</v>
      </c>
      <c r="X234" s="1" t="s">
        <v>1480</v>
      </c>
      <c r="Z234" s="1" t="s">
        <v>1481</v>
      </c>
      <c r="AA234" s="1" t="s">
        <v>1482</v>
      </c>
      <c r="AB234" s="1" t="s">
        <v>1483</v>
      </c>
      <c r="AC234" s="4" t="s">
        <v>1484</v>
      </c>
      <c r="AD234" s="4" t="str">
        <f>HYPERLINK("https://drive.google.com/file/d/19pZtrvx4oFZDJObztnyo13YEp-u4EMtK/view?usp=drivesdk","Conclave Certificate July 2021")</f>
        <v>Conclave Certificate July 2021</v>
      </c>
      <c r="AE234" s="1" t="s">
        <v>1485</v>
      </c>
    </row>
    <row r="235" spans="1:31">
      <c r="A235" s="3">
        <v>44400.493146111112</v>
      </c>
      <c r="B235" s="1">
        <v>5</v>
      </c>
      <c r="C235" s="1">
        <v>5</v>
      </c>
      <c r="D235" s="1">
        <v>5</v>
      </c>
      <c r="E235" s="1">
        <v>5</v>
      </c>
      <c r="F235" s="1">
        <v>5</v>
      </c>
      <c r="G235" s="1">
        <v>5</v>
      </c>
      <c r="H235" s="1">
        <v>5</v>
      </c>
      <c r="I235" s="1">
        <v>5</v>
      </c>
      <c r="J235" s="1">
        <v>5</v>
      </c>
      <c r="K235" s="1">
        <v>5</v>
      </c>
      <c r="L235" s="1">
        <v>4</v>
      </c>
      <c r="M235" s="1">
        <v>5</v>
      </c>
      <c r="N235" s="1">
        <v>5</v>
      </c>
      <c r="O235" s="1">
        <v>5</v>
      </c>
      <c r="P235" s="1">
        <v>5</v>
      </c>
      <c r="Q235" s="1">
        <v>5</v>
      </c>
      <c r="R235" s="1">
        <v>5</v>
      </c>
      <c r="S235" s="1">
        <v>5</v>
      </c>
      <c r="T235" s="1">
        <v>5</v>
      </c>
      <c r="U235" s="1">
        <v>5</v>
      </c>
      <c r="V235" s="1">
        <v>5</v>
      </c>
      <c r="X235" s="1" t="s">
        <v>1486</v>
      </c>
      <c r="Y235" s="1" t="s">
        <v>1487</v>
      </c>
      <c r="Z235" s="1" t="s">
        <v>1488</v>
      </c>
      <c r="AA235" s="1" t="s">
        <v>1489</v>
      </c>
      <c r="AB235" s="1" t="s">
        <v>1490</v>
      </c>
      <c r="AC235" s="4" t="s">
        <v>1491</v>
      </c>
      <c r="AD235" s="4" t="str">
        <f>HYPERLINK("https://drive.google.com/file/d/1s_u7yGEFVu6smBJqwvzH9tIb-q81a-Ii/view?usp=drivesdk","Conclave Certificate July 2021")</f>
        <v>Conclave Certificate July 2021</v>
      </c>
      <c r="AE235" s="1" t="s">
        <v>1492</v>
      </c>
    </row>
    <row r="236" spans="1:31">
      <c r="A236" s="3">
        <v>44400.493559363429</v>
      </c>
      <c r="B236" s="1">
        <v>4</v>
      </c>
      <c r="C236" s="1">
        <v>5</v>
      </c>
      <c r="D236" s="1">
        <v>5</v>
      </c>
      <c r="E236" s="1" t="s">
        <v>37</v>
      </c>
      <c r="F236" s="1">
        <v>5</v>
      </c>
      <c r="G236" s="1">
        <v>4</v>
      </c>
      <c r="H236" s="1">
        <v>4</v>
      </c>
      <c r="I236" s="1">
        <v>4</v>
      </c>
      <c r="J236" s="1">
        <v>5</v>
      </c>
      <c r="K236" s="1">
        <v>5</v>
      </c>
      <c r="L236" s="1" t="s">
        <v>37</v>
      </c>
      <c r="M236" s="1">
        <v>5</v>
      </c>
      <c r="N236" s="1">
        <v>5</v>
      </c>
      <c r="O236" s="1">
        <v>5</v>
      </c>
      <c r="P236" s="1">
        <v>4</v>
      </c>
      <c r="Q236" s="1">
        <v>5</v>
      </c>
      <c r="R236" s="1">
        <v>4</v>
      </c>
      <c r="S236" s="1">
        <v>5</v>
      </c>
      <c r="T236" s="1">
        <v>4</v>
      </c>
      <c r="U236" s="1" t="s">
        <v>37</v>
      </c>
      <c r="V236" s="1">
        <v>4</v>
      </c>
      <c r="X236" s="1" t="s">
        <v>1493</v>
      </c>
      <c r="Z236" s="1" t="s">
        <v>1494</v>
      </c>
      <c r="AA236" s="1" t="s">
        <v>1495</v>
      </c>
      <c r="AB236" s="1" t="s">
        <v>1496</v>
      </c>
      <c r="AC236" s="4" t="s">
        <v>1497</v>
      </c>
      <c r="AD236" s="4" t="str">
        <f>HYPERLINK("https://drive.google.com/file/d/1JeAzovz6RbA2cGF1jyhXjYWokThwxTYC/view?usp=drivesdk","Conclave Certificate July 2021")</f>
        <v>Conclave Certificate July 2021</v>
      </c>
      <c r="AE236" s="1" t="s">
        <v>1492</v>
      </c>
    </row>
    <row r="237" spans="1:31">
      <c r="A237" s="3">
        <v>44400.494178796296</v>
      </c>
      <c r="B237" s="1">
        <v>5</v>
      </c>
      <c r="C237" s="1">
        <v>5</v>
      </c>
      <c r="D237" s="1">
        <v>5</v>
      </c>
      <c r="E237" s="1" t="s">
        <v>37</v>
      </c>
      <c r="F237" s="1">
        <v>5</v>
      </c>
      <c r="G237" s="1">
        <v>5</v>
      </c>
      <c r="H237" s="1" t="s">
        <v>37</v>
      </c>
      <c r="I237" s="1" t="s">
        <v>37</v>
      </c>
      <c r="J237" s="1">
        <v>5</v>
      </c>
      <c r="K237" s="1" t="s">
        <v>37</v>
      </c>
      <c r="L237" s="1" t="s">
        <v>37</v>
      </c>
      <c r="M237" s="1">
        <v>5</v>
      </c>
      <c r="N237" s="1">
        <v>5</v>
      </c>
      <c r="O237" s="1">
        <v>4</v>
      </c>
      <c r="P237" s="1">
        <v>5</v>
      </c>
      <c r="Q237" s="1">
        <v>5</v>
      </c>
      <c r="R237" s="1">
        <v>5</v>
      </c>
      <c r="S237" s="1" t="s">
        <v>37</v>
      </c>
      <c r="T237" s="1">
        <v>5</v>
      </c>
      <c r="U237" s="1" t="s">
        <v>37</v>
      </c>
      <c r="V237" s="1">
        <v>5</v>
      </c>
      <c r="X237" s="1" t="s">
        <v>1498</v>
      </c>
      <c r="Y237" s="1" t="s">
        <v>1499</v>
      </c>
      <c r="Z237" s="1" t="s">
        <v>1500</v>
      </c>
      <c r="AA237" s="1" t="s">
        <v>1501</v>
      </c>
      <c r="AB237" s="1" t="s">
        <v>1502</v>
      </c>
      <c r="AC237" s="4" t="s">
        <v>1503</v>
      </c>
      <c r="AD237" s="4" t="str">
        <f>HYPERLINK("https://drive.google.com/file/d/18Dp0ytju0mRg1oJadZUPv3bysl64QAWb/view?usp=drivesdk","Conclave Certificate July 2021")</f>
        <v>Conclave Certificate July 2021</v>
      </c>
      <c r="AE237" s="1" t="s">
        <v>1504</v>
      </c>
    </row>
    <row r="238" spans="1:31">
      <c r="A238" s="3">
        <v>44400.499575694441</v>
      </c>
      <c r="B238" s="1">
        <v>5</v>
      </c>
      <c r="C238" s="1">
        <v>4</v>
      </c>
      <c r="D238" s="1">
        <v>4</v>
      </c>
      <c r="E238" s="1">
        <v>4</v>
      </c>
      <c r="F238" s="1">
        <v>4</v>
      </c>
      <c r="G238" s="1">
        <v>4</v>
      </c>
      <c r="H238" s="1">
        <v>3</v>
      </c>
      <c r="I238" s="1">
        <v>4</v>
      </c>
      <c r="J238" s="1">
        <v>4</v>
      </c>
      <c r="K238" s="1">
        <v>4</v>
      </c>
      <c r="L238" s="1">
        <v>2</v>
      </c>
      <c r="M238" s="1">
        <v>4</v>
      </c>
      <c r="N238" s="1">
        <v>4</v>
      </c>
      <c r="O238" s="1">
        <v>4</v>
      </c>
      <c r="P238" s="1">
        <v>4</v>
      </c>
      <c r="Q238" s="1">
        <v>4</v>
      </c>
      <c r="R238" s="1">
        <v>4</v>
      </c>
      <c r="S238" s="1">
        <v>4</v>
      </c>
      <c r="T238" s="1">
        <v>4</v>
      </c>
      <c r="U238" s="1">
        <v>2</v>
      </c>
      <c r="V238" s="1">
        <v>4</v>
      </c>
      <c r="X238" s="1" t="s">
        <v>1505</v>
      </c>
      <c r="Y238" s="1" t="s">
        <v>1506</v>
      </c>
      <c r="Z238" s="1" t="s">
        <v>1507</v>
      </c>
      <c r="AB238" s="1" t="s">
        <v>1508</v>
      </c>
      <c r="AC238" s="4" t="s">
        <v>1509</v>
      </c>
      <c r="AD238" s="4" t="str">
        <f>HYPERLINK("https://drive.google.com/file/d/1oWvt1RjEeCXq-evjIJRXiQ-ncqCMjAJX/view?usp=drivesdk","Conclave Certificate July 2021")</f>
        <v>Conclave Certificate July 2021</v>
      </c>
      <c r="AE238" s="1" t="s">
        <v>1510</v>
      </c>
    </row>
    <row r="239" spans="1:31">
      <c r="A239" s="3">
        <v>44400.499616250003</v>
      </c>
      <c r="B239" s="1">
        <v>5</v>
      </c>
      <c r="C239" s="1">
        <v>5</v>
      </c>
      <c r="D239" s="1">
        <v>5</v>
      </c>
      <c r="E239" s="1">
        <v>5</v>
      </c>
      <c r="F239" s="1">
        <v>5</v>
      </c>
      <c r="G239" s="1">
        <v>5</v>
      </c>
      <c r="H239" s="1">
        <v>5</v>
      </c>
      <c r="I239" s="1" t="s">
        <v>37</v>
      </c>
      <c r="J239" s="1" t="s">
        <v>37</v>
      </c>
      <c r="K239" s="1">
        <v>5</v>
      </c>
      <c r="L239" s="1">
        <v>5</v>
      </c>
      <c r="M239" s="1" t="s">
        <v>37</v>
      </c>
      <c r="N239" s="1">
        <v>5</v>
      </c>
      <c r="O239" s="1">
        <v>5</v>
      </c>
      <c r="P239" s="1">
        <v>5</v>
      </c>
      <c r="Q239" s="1">
        <v>5</v>
      </c>
      <c r="R239" s="1">
        <v>5</v>
      </c>
      <c r="S239" s="1">
        <v>5</v>
      </c>
      <c r="T239" s="1">
        <v>5</v>
      </c>
      <c r="U239" s="1" t="s">
        <v>37</v>
      </c>
      <c r="V239" s="1">
        <v>5</v>
      </c>
      <c r="X239" s="1" t="s">
        <v>1511</v>
      </c>
      <c r="Y239" s="1" t="s">
        <v>1512</v>
      </c>
      <c r="Z239" s="1" t="s">
        <v>1513</v>
      </c>
      <c r="AA239" s="1" t="s">
        <v>1514</v>
      </c>
      <c r="AB239" s="1" t="s">
        <v>1515</v>
      </c>
      <c r="AC239" s="4" t="s">
        <v>1516</v>
      </c>
      <c r="AD239" s="4" t="str">
        <f>HYPERLINK("https://drive.google.com/file/d/1aGKyIdvzXFqTccPRsIqiRhDFR4fOlpwC/view?usp=drivesdk","Conclave Certificate July 2021")</f>
        <v>Conclave Certificate July 2021</v>
      </c>
      <c r="AE239" s="1" t="s">
        <v>1517</v>
      </c>
    </row>
    <row r="240" spans="1:31">
      <c r="A240" s="3">
        <v>44400.500162581018</v>
      </c>
      <c r="B240" s="1">
        <v>5</v>
      </c>
      <c r="C240" s="1">
        <v>5</v>
      </c>
      <c r="D240" s="1">
        <v>5</v>
      </c>
      <c r="E240" s="1" t="s">
        <v>37</v>
      </c>
      <c r="F240" s="1">
        <v>5</v>
      </c>
      <c r="G240" s="1">
        <v>5</v>
      </c>
      <c r="H240" s="1" t="s">
        <v>37</v>
      </c>
      <c r="I240" s="1">
        <v>5</v>
      </c>
      <c r="J240" s="1">
        <v>5</v>
      </c>
      <c r="K240" s="1" t="s">
        <v>37</v>
      </c>
      <c r="L240" s="1" t="s">
        <v>37</v>
      </c>
      <c r="M240" s="1" t="s">
        <v>37</v>
      </c>
      <c r="N240" s="1">
        <v>5</v>
      </c>
      <c r="O240" s="1">
        <v>5</v>
      </c>
      <c r="P240" s="1" t="s">
        <v>37</v>
      </c>
      <c r="Q240" s="1" t="s">
        <v>37</v>
      </c>
      <c r="R240" s="1">
        <v>5</v>
      </c>
      <c r="S240" s="1" t="s">
        <v>37</v>
      </c>
      <c r="T240" s="1">
        <v>5</v>
      </c>
      <c r="U240" s="1" t="s">
        <v>37</v>
      </c>
      <c r="V240" s="1">
        <v>5</v>
      </c>
      <c r="X240" s="1" t="s">
        <v>751</v>
      </c>
      <c r="Y240" s="1" t="s">
        <v>752</v>
      </c>
      <c r="Z240" s="1" t="s">
        <v>753</v>
      </c>
      <c r="AA240" s="1" t="s">
        <v>754</v>
      </c>
      <c r="AB240" s="1" t="s">
        <v>1518</v>
      </c>
      <c r="AC240" s="4" t="s">
        <v>1519</v>
      </c>
      <c r="AD240" s="4" t="str">
        <f>HYPERLINK("https://drive.google.com/file/d/14B72Fn8Z9s02Utg91ThZx8Swvlh_Zc8Z/view?usp=drivesdk","Conclave Certificate July 2021")</f>
        <v>Conclave Certificate July 2021</v>
      </c>
      <c r="AE240" s="1" t="s">
        <v>1520</v>
      </c>
    </row>
    <row r="241" spans="1:31">
      <c r="A241" s="3">
        <v>44400.502007800926</v>
      </c>
      <c r="B241" s="1">
        <v>4</v>
      </c>
      <c r="C241" s="1">
        <v>2</v>
      </c>
      <c r="D241" s="1">
        <v>3</v>
      </c>
      <c r="F241" s="1">
        <v>3</v>
      </c>
      <c r="G241" s="1">
        <v>3</v>
      </c>
      <c r="H241" s="1">
        <v>2</v>
      </c>
      <c r="I241" s="1">
        <v>1</v>
      </c>
      <c r="J241" s="1">
        <v>1</v>
      </c>
      <c r="K241" s="1">
        <v>1</v>
      </c>
      <c r="L241" s="1">
        <v>1</v>
      </c>
      <c r="M241" s="1">
        <v>3</v>
      </c>
      <c r="N241" s="1">
        <v>1</v>
      </c>
      <c r="O241" s="1">
        <v>2</v>
      </c>
      <c r="P241" s="1">
        <v>1</v>
      </c>
      <c r="Q241" s="1">
        <v>3</v>
      </c>
      <c r="R241" s="1">
        <v>3</v>
      </c>
      <c r="S241" s="1">
        <v>2</v>
      </c>
      <c r="T241" s="1">
        <v>2</v>
      </c>
      <c r="U241" s="1">
        <v>1</v>
      </c>
      <c r="V241" s="1">
        <v>1</v>
      </c>
      <c r="X241" s="1" t="s">
        <v>1521</v>
      </c>
      <c r="Y241" s="1" t="s">
        <v>56</v>
      </c>
      <c r="Z241" s="1" t="s">
        <v>1522</v>
      </c>
      <c r="AA241" s="1" t="s">
        <v>1523</v>
      </c>
      <c r="AB241" s="1" t="s">
        <v>1524</v>
      </c>
      <c r="AC241" s="4" t="s">
        <v>1525</v>
      </c>
      <c r="AD241" s="4" t="str">
        <f>HYPERLINK("https://drive.google.com/file/d/1QmnlcWf740A1DSGRX8syZI2P8hlGcQh0/view?usp=drivesdk","Conclave Certificate July 2021")</f>
        <v>Conclave Certificate July 2021</v>
      </c>
      <c r="AE241" s="1" t="s">
        <v>1526</v>
      </c>
    </row>
    <row r="242" spans="1:31">
      <c r="A242" s="3">
        <v>44400.506294270832</v>
      </c>
      <c r="B242" s="1">
        <v>4</v>
      </c>
      <c r="C242" s="1">
        <v>5</v>
      </c>
      <c r="D242" s="1">
        <v>5</v>
      </c>
      <c r="E242" s="1" t="s">
        <v>37</v>
      </c>
      <c r="F242" s="1">
        <v>5</v>
      </c>
      <c r="G242" s="1">
        <v>4</v>
      </c>
      <c r="H242" s="1" t="s">
        <v>37</v>
      </c>
      <c r="I242" s="1" t="s">
        <v>37</v>
      </c>
      <c r="J242" s="1" t="s">
        <v>37</v>
      </c>
      <c r="K242" s="1" t="s">
        <v>37</v>
      </c>
      <c r="L242" s="1" t="s">
        <v>37</v>
      </c>
      <c r="M242" s="1">
        <v>5</v>
      </c>
      <c r="N242" s="1">
        <v>5</v>
      </c>
      <c r="O242" s="1">
        <v>5</v>
      </c>
      <c r="P242" s="1">
        <v>5</v>
      </c>
      <c r="Q242" s="1">
        <v>5</v>
      </c>
      <c r="R242" s="1">
        <v>5</v>
      </c>
      <c r="S242" s="1">
        <v>5</v>
      </c>
      <c r="T242" s="1">
        <v>5</v>
      </c>
      <c r="U242" s="1" t="s">
        <v>37</v>
      </c>
      <c r="V242" s="1">
        <v>5</v>
      </c>
      <c r="X242" s="1" t="s">
        <v>1527</v>
      </c>
      <c r="Y242" s="1" t="s">
        <v>1528</v>
      </c>
      <c r="Z242" s="1" t="s">
        <v>1529</v>
      </c>
      <c r="AA242" s="1" t="s">
        <v>1530</v>
      </c>
      <c r="AB242" s="1" t="s">
        <v>1531</v>
      </c>
      <c r="AC242" s="4" t="s">
        <v>1532</v>
      </c>
      <c r="AD242" s="4" t="str">
        <f>HYPERLINK("https://drive.google.com/file/d/1Tvgm4iZpjYI5naQzvJ6nzJbkWzTBKVF7/view?usp=drivesdk","Conclave Certificate July 2021")</f>
        <v>Conclave Certificate July 2021</v>
      </c>
      <c r="AE242" s="1" t="s">
        <v>1533</v>
      </c>
    </row>
    <row r="243" spans="1:31">
      <c r="A243" s="3">
        <v>44400.509083993056</v>
      </c>
      <c r="B243" s="1">
        <v>4</v>
      </c>
      <c r="C243" s="1">
        <v>5</v>
      </c>
      <c r="D243" s="1">
        <v>5</v>
      </c>
      <c r="E243" s="1" t="s">
        <v>37</v>
      </c>
      <c r="F243" s="1">
        <v>5</v>
      </c>
      <c r="G243" s="1">
        <v>4</v>
      </c>
      <c r="H243" s="1" t="s">
        <v>37</v>
      </c>
      <c r="I243" s="1" t="s">
        <v>37</v>
      </c>
      <c r="J243" s="1">
        <v>4</v>
      </c>
      <c r="K243" s="1">
        <v>4</v>
      </c>
      <c r="L243" s="1" t="s">
        <v>37</v>
      </c>
      <c r="M243" s="1">
        <v>4</v>
      </c>
      <c r="N243" s="1">
        <v>4</v>
      </c>
      <c r="O243" s="1">
        <v>4</v>
      </c>
      <c r="P243" s="1">
        <v>5</v>
      </c>
      <c r="Q243" s="1">
        <v>4</v>
      </c>
      <c r="R243" s="1">
        <v>4</v>
      </c>
      <c r="S243" s="1">
        <v>4</v>
      </c>
      <c r="T243" s="1">
        <v>4</v>
      </c>
      <c r="U243" s="1">
        <v>4</v>
      </c>
      <c r="V243" s="1">
        <v>4</v>
      </c>
      <c r="X243" s="1" t="s">
        <v>626</v>
      </c>
      <c r="Z243" s="1" t="s">
        <v>1534</v>
      </c>
      <c r="AA243" s="1" t="s">
        <v>1535</v>
      </c>
      <c r="AB243" s="1" t="s">
        <v>1536</v>
      </c>
      <c r="AC243" s="4" t="s">
        <v>1537</v>
      </c>
      <c r="AD243" s="4" t="str">
        <f>HYPERLINK("https://drive.google.com/file/d/1fN_py0OjPg21Pfpz-a0DK8DjJpKTT54e/view?usp=drivesdk","Conclave Certificate July 2021")</f>
        <v>Conclave Certificate July 2021</v>
      </c>
      <c r="AE243" s="1" t="s">
        <v>1538</v>
      </c>
    </row>
    <row r="244" spans="1:31">
      <c r="A244" s="3">
        <v>44400.510382175926</v>
      </c>
      <c r="B244" s="1">
        <v>5</v>
      </c>
      <c r="C244" s="1">
        <v>5</v>
      </c>
      <c r="D244" s="1">
        <v>5</v>
      </c>
      <c r="E244" s="1" t="s">
        <v>37</v>
      </c>
      <c r="F244" s="1">
        <v>5</v>
      </c>
      <c r="G244" s="1">
        <v>5</v>
      </c>
      <c r="H244" s="1">
        <v>5</v>
      </c>
      <c r="I244" s="1" t="s">
        <v>37</v>
      </c>
      <c r="J244" s="1">
        <v>5</v>
      </c>
      <c r="K244" s="1" t="s">
        <v>37</v>
      </c>
      <c r="L244" s="1">
        <v>5</v>
      </c>
      <c r="M244" s="1">
        <v>5</v>
      </c>
      <c r="N244" s="1">
        <v>5</v>
      </c>
      <c r="O244" s="1">
        <v>5</v>
      </c>
      <c r="P244" s="1">
        <v>5</v>
      </c>
      <c r="Q244" s="1">
        <v>5</v>
      </c>
      <c r="R244" s="1">
        <v>5</v>
      </c>
      <c r="S244" s="1">
        <v>5</v>
      </c>
      <c r="T244" s="1">
        <v>5</v>
      </c>
      <c r="U244" s="1">
        <v>5</v>
      </c>
      <c r="V244" s="1">
        <v>5</v>
      </c>
      <c r="X244" s="1" t="s">
        <v>1539</v>
      </c>
      <c r="Y244" s="1" t="s">
        <v>1540</v>
      </c>
      <c r="Z244" s="1" t="s">
        <v>1541</v>
      </c>
      <c r="AA244" s="1" t="s">
        <v>1542</v>
      </c>
      <c r="AB244" s="1" t="s">
        <v>1543</v>
      </c>
      <c r="AC244" s="4" t="s">
        <v>1544</v>
      </c>
      <c r="AD244" s="4" t="str">
        <f>HYPERLINK("https://drive.google.com/file/d/1yANQNI3IOgosIVc8c2fe6FnCHXzy9hmP/view?usp=drivesdk","Conclave Certificate July 2021")</f>
        <v>Conclave Certificate July 2021</v>
      </c>
      <c r="AE244" s="1" t="s">
        <v>1545</v>
      </c>
    </row>
    <row r="245" spans="1:31">
      <c r="A245" s="3">
        <v>44400.51095217593</v>
      </c>
      <c r="B245" s="1">
        <v>5</v>
      </c>
      <c r="C245" s="1">
        <v>5</v>
      </c>
      <c r="D245" s="1">
        <v>5</v>
      </c>
      <c r="E245" s="1" t="s">
        <v>37</v>
      </c>
      <c r="F245" s="1">
        <v>5</v>
      </c>
      <c r="G245" s="1">
        <v>5</v>
      </c>
      <c r="H245" s="1" t="s">
        <v>37</v>
      </c>
      <c r="I245" s="1" t="s">
        <v>37</v>
      </c>
      <c r="J245" s="1">
        <v>5</v>
      </c>
      <c r="K245" s="1" t="s">
        <v>37</v>
      </c>
      <c r="L245" s="1" t="s">
        <v>37</v>
      </c>
      <c r="M245" s="1" t="s">
        <v>37</v>
      </c>
      <c r="N245" s="1" t="s">
        <v>37</v>
      </c>
      <c r="O245" s="1" t="s">
        <v>37</v>
      </c>
      <c r="P245" s="1">
        <v>5</v>
      </c>
      <c r="Q245" s="1">
        <v>5</v>
      </c>
      <c r="R245" s="1">
        <v>5</v>
      </c>
      <c r="S245" s="1">
        <v>5</v>
      </c>
      <c r="T245" s="1">
        <v>5</v>
      </c>
      <c r="U245" s="1" t="s">
        <v>37</v>
      </c>
      <c r="V245" s="1">
        <v>5</v>
      </c>
      <c r="X245" s="1" t="s">
        <v>1546</v>
      </c>
      <c r="Y245" s="1" t="s">
        <v>1547</v>
      </c>
      <c r="Z245" s="1" t="s">
        <v>1548</v>
      </c>
      <c r="AA245" s="1" t="s">
        <v>1549</v>
      </c>
      <c r="AB245" s="1" t="s">
        <v>1550</v>
      </c>
      <c r="AC245" s="4" t="s">
        <v>1551</v>
      </c>
      <c r="AD245" s="4" t="str">
        <f>HYPERLINK("https://drive.google.com/file/d/1IUrKCyr1Lr-TDP-qnpTImigu2f_F0jQq/view?usp=drivesdk","Conclave Certificate July 2021")</f>
        <v>Conclave Certificate July 2021</v>
      </c>
      <c r="AE245" s="1" t="s">
        <v>1552</v>
      </c>
    </row>
    <row r="246" spans="1:31">
      <c r="A246" s="3">
        <v>44400.512078506945</v>
      </c>
      <c r="B246" s="1">
        <v>5</v>
      </c>
      <c r="C246" s="1">
        <v>2</v>
      </c>
      <c r="D246" s="1">
        <v>3</v>
      </c>
      <c r="F246" s="1">
        <v>3</v>
      </c>
      <c r="G246" s="1">
        <v>3</v>
      </c>
      <c r="H246" s="1">
        <v>2</v>
      </c>
      <c r="I246" s="1">
        <v>3</v>
      </c>
      <c r="J246" s="1">
        <v>3</v>
      </c>
      <c r="M246" s="1">
        <v>3</v>
      </c>
      <c r="N246" s="1">
        <v>3</v>
      </c>
      <c r="O246" s="1">
        <v>3</v>
      </c>
      <c r="P246" s="1">
        <v>3</v>
      </c>
      <c r="Q246" s="1">
        <v>3</v>
      </c>
      <c r="R246" s="1">
        <v>3</v>
      </c>
      <c r="S246" s="1">
        <v>3</v>
      </c>
      <c r="T246" s="1">
        <v>3</v>
      </c>
      <c r="U246" s="1">
        <v>2</v>
      </c>
      <c r="V246" s="1">
        <v>3</v>
      </c>
      <c r="X246" s="1" t="s">
        <v>1553</v>
      </c>
      <c r="Y246" s="1" t="s">
        <v>1554</v>
      </c>
      <c r="Z246" s="1" t="s">
        <v>1555</v>
      </c>
      <c r="AA246" s="1" t="s">
        <v>1556</v>
      </c>
      <c r="AB246" s="1" t="s">
        <v>1557</v>
      </c>
      <c r="AC246" s="4" t="s">
        <v>1558</v>
      </c>
      <c r="AD246" s="4" t="str">
        <f>HYPERLINK("https://drive.google.com/file/d/1zlI50fFOHoYQkB6T7V1sF_o48nvq7s9N/view?usp=drivesdk","Conclave Certificate July 2021")</f>
        <v>Conclave Certificate July 2021</v>
      </c>
      <c r="AE246" s="1" t="s">
        <v>1559</v>
      </c>
    </row>
    <row r="247" spans="1:31">
      <c r="A247" s="3">
        <v>44400.514098576386</v>
      </c>
      <c r="B247" s="1">
        <v>5</v>
      </c>
      <c r="C247" s="1">
        <v>3</v>
      </c>
      <c r="D247" s="1">
        <v>3</v>
      </c>
      <c r="E247" s="1">
        <v>2</v>
      </c>
      <c r="F247" s="1">
        <v>3</v>
      </c>
      <c r="G247" s="1">
        <v>3</v>
      </c>
      <c r="H247" s="1">
        <v>2</v>
      </c>
      <c r="I247" s="1">
        <v>1</v>
      </c>
      <c r="J247" s="1">
        <v>2</v>
      </c>
      <c r="K247" s="1">
        <v>3</v>
      </c>
      <c r="L247" s="1">
        <v>3</v>
      </c>
      <c r="M247" s="1">
        <v>3</v>
      </c>
      <c r="N247" s="1">
        <v>3</v>
      </c>
      <c r="O247" s="1">
        <v>3</v>
      </c>
      <c r="P247" s="1">
        <v>3</v>
      </c>
      <c r="Q247" s="1">
        <v>1</v>
      </c>
      <c r="R247" s="1">
        <v>2</v>
      </c>
      <c r="S247" s="1">
        <v>3</v>
      </c>
      <c r="T247" s="1">
        <v>3</v>
      </c>
      <c r="U247" s="1">
        <v>2</v>
      </c>
      <c r="V247" s="1">
        <v>3</v>
      </c>
      <c r="X247" s="1" t="s">
        <v>1560</v>
      </c>
      <c r="Y247" s="1" t="s">
        <v>1561</v>
      </c>
      <c r="Z247" s="1" t="s">
        <v>1562</v>
      </c>
      <c r="AA247" s="1" t="s">
        <v>1563</v>
      </c>
      <c r="AB247" s="1" t="s">
        <v>1564</v>
      </c>
      <c r="AC247" s="4" t="s">
        <v>1565</v>
      </c>
      <c r="AD247" s="4" t="str">
        <f>HYPERLINK("https://drive.google.com/file/d/1QwkmpYaobGNUaoIOW2iY_gqveJuPfeuF/view?usp=drivesdk","Conclave Certificate July 2021")</f>
        <v>Conclave Certificate July 2021</v>
      </c>
      <c r="AE247" s="1" t="s">
        <v>1566</v>
      </c>
    </row>
    <row r="248" spans="1:31">
      <c r="A248" s="3">
        <v>44400.514934270832</v>
      </c>
      <c r="B248" s="1">
        <v>5</v>
      </c>
      <c r="C248" s="1">
        <v>4</v>
      </c>
      <c r="D248" s="1">
        <v>4</v>
      </c>
      <c r="F248" s="1">
        <v>4</v>
      </c>
      <c r="G248" s="1">
        <v>4</v>
      </c>
      <c r="H248" s="1">
        <v>4</v>
      </c>
      <c r="K248" s="1">
        <v>4</v>
      </c>
      <c r="N248" s="1">
        <v>4</v>
      </c>
      <c r="O248" s="1">
        <v>4</v>
      </c>
      <c r="P248" s="1">
        <v>4</v>
      </c>
      <c r="S248" s="1">
        <v>4</v>
      </c>
      <c r="T248" s="1">
        <v>4</v>
      </c>
      <c r="V248" s="1">
        <v>4</v>
      </c>
      <c r="X248" s="1" t="s">
        <v>1567</v>
      </c>
      <c r="Y248" s="1" t="s">
        <v>1568</v>
      </c>
      <c r="Z248" s="1" t="s">
        <v>1569</v>
      </c>
      <c r="AA248" s="1" t="s">
        <v>1570</v>
      </c>
      <c r="AB248" s="1" t="s">
        <v>1571</v>
      </c>
      <c r="AC248" s="4" t="s">
        <v>1572</v>
      </c>
      <c r="AD248" s="4" t="str">
        <f>HYPERLINK("https://drive.google.com/file/d/1CLMOnWfbVQqq-wcuONW-iic_LKkMc9sq/view?usp=drivesdk","Conclave Certificate July 2021")</f>
        <v>Conclave Certificate July 2021</v>
      </c>
      <c r="AE248" s="1" t="s">
        <v>1573</v>
      </c>
    </row>
    <row r="249" spans="1:31">
      <c r="A249" s="3">
        <v>44400.524478680556</v>
      </c>
      <c r="B249" s="1">
        <v>3</v>
      </c>
      <c r="C249" s="1">
        <v>2</v>
      </c>
      <c r="D249" s="1">
        <v>2</v>
      </c>
      <c r="E249" s="1">
        <v>2</v>
      </c>
      <c r="F249" s="1">
        <v>2</v>
      </c>
      <c r="G249" s="1">
        <v>2</v>
      </c>
      <c r="H249" s="1">
        <v>3</v>
      </c>
      <c r="I249" s="1">
        <v>2</v>
      </c>
      <c r="J249" s="1">
        <v>2</v>
      </c>
      <c r="K249" s="1">
        <v>1</v>
      </c>
      <c r="L249" s="1">
        <v>2</v>
      </c>
      <c r="M249" s="1">
        <v>1</v>
      </c>
      <c r="N249" s="1">
        <v>1</v>
      </c>
      <c r="O249" s="1">
        <v>2</v>
      </c>
      <c r="P249" s="1">
        <v>2</v>
      </c>
      <c r="Q249" s="1">
        <v>2</v>
      </c>
      <c r="R249" s="1">
        <v>2</v>
      </c>
      <c r="S249" s="1">
        <v>2</v>
      </c>
      <c r="T249" s="1">
        <v>2</v>
      </c>
      <c r="U249" s="1">
        <v>2</v>
      </c>
      <c r="X249" s="1" t="s">
        <v>1574</v>
      </c>
      <c r="Y249" s="1" t="s">
        <v>1575</v>
      </c>
      <c r="Z249" s="1" t="s">
        <v>1576</v>
      </c>
      <c r="AA249" s="1" t="s">
        <v>1577</v>
      </c>
      <c r="AB249" s="1" t="s">
        <v>1578</v>
      </c>
      <c r="AC249" s="4" t="s">
        <v>1579</v>
      </c>
      <c r="AD249" s="4" t="str">
        <f>HYPERLINK("https://drive.google.com/file/d/1IOu4s7eX8Kh9PVqiXEkS_t5Lc8LoG05S/view?usp=drivesdk","Conclave Certificate July 2021")</f>
        <v>Conclave Certificate July 2021</v>
      </c>
      <c r="AE249" s="1" t="s">
        <v>1580</v>
      </c>
    </row>
    <row r="250" spans="1:31">
      <c r="A250" s="3">
        <v>44400.530444791671</v>
      </c>
      <c r="B250" s="1">
        <v>3</v>
      </c>
      <c r="C250" s="1">
        <v>2</v>
      </c>
      <c r="D250" s="1">
        <v>3</v>
      </c>
      <c r="F250" s="1">
        <v>3</v>
      </c>
      <c r="G250" s="1">
        <v>3</v>
      </c>
      <c r="H250" s="1">
        <v>1</v>
      </c>
      <c r="I250" s="1">
        <v>3</v>
      </c>
      <c r="J250" s="1">
        <v>3</v>
      </c>
      <c r="L250" s="1">
        <v>3</v>
      </c>
      <c r="M250" s="1">
        <v>2</v>
      </c>
      <c r="N250" s="1">
        <v>3</v>
      </c>
      <c r="O250" s="1">
        <v>4</v>
      </c>
      <c r="P250" s="1">
        <v>3</v>
      </c>
      <c r="Q250" s="1">
        <v>3</v>
      </c>
      <c r="R250" s="1">
        <v>3</v>
      </c>
      <c r="T250" s="1">
        <v>3</v>
      </c>
      <c r="U250" s="1">
        <v>3</v>
      </c>
      <c r="V250" s="1">
        <v>3</v>
      </c>
      <c r="X250" s="1" t="s">
        <v>37</v>
      </c>
      <c r="Y250" s="1" t="s">
        <v>1581</v>
      </c>
      <c r="Z250" s="1" t="s">
        <v>1582</v>
      </c>
      <c r="AA250" s="1" t="s">
        <v>1583</v>
      </c>
      <c r="AB250" s="1" t="s">
        <v>1584</v>
      </c>
      <c r="AC250" s="4" t="s">
        <v>1585</v>
      </c>
      <c r="AD250" s="4" t="str">
        <f>HYPERLINK("https://drive.google.com/file/d/1CUw_STtkVHi2KQ71C0YS1WI8LGZPkzhC/view?usp=drivesdk","Conclave Certificate July 2021")</f>
        <v>Conclave Certificate July 2021</v>
      </c>
      <c r="AE250" s="1" t="s">
        <v>1586</v>
      </c>
    </row>
    <row r="251" spans="1:31">
      <c r="A251" s="3">
        <v>44400.530898599536</v>
      </c>
      <c r="B251" s="1">
        <v>5</v>
      </c>
      <c r="C251" s="1">
        <v>4</v>
      </c>
      <c r="D251" s="1">
        <v>4</v>
      </c>
      <c r="E251" s="1">
        <v>3</v>
      </c>
      <c r="F251" s="1">
        <v>3</v>
      </c>
      <c r="G251" s="1">
        <v>4</v>
      </c>
      <c r="H251" s="1">
        <v>2</v>
      </c>
      <c r="I251" s="1">
        <v>3</v>
      </c>
      <c r="J251" s="1">
        <v>4</v>
      </c>
      <c r="K251" s="1">
        <v>3</v>
      </c>
      <c r="L251" s="1">
        <v>4</v>
      </c>
      <c r="M251" s="1">
        <v>4</v>
      </c>
      <c r="N251" s="1">
        <v>4</v>
      </c>
      <c r="O251" s="1">
        <v>3</v>
      </c>
      <c r="P251" s="1">
        <v>4</v>
      </c>
      <c r="Q251" s="1">
        <v>3</v>
      </c>
      <c r="R251" s="1">
        <v>4</v>
      </c>
      <c r="S251" s="1">
        <v>4</v>
      </c>
      <c r="T251" s="1">
        <v>4</v>
      </c>
      <c r="U251" s="1">
        <v>4</v>
      </c>
      <c r="V251" s="1">
        <v>3</v>
      </c>
      <c r="X251" s="1" t="s">
        <v>1587</v>
      </c>
      <c r="Y251" s="1" t="s">
        <v>1588</v>
      </c>
      <c r="Z251" s="1" t="s">
        <v>1589</v>
      </c>
      <c r="AA251" s="1" t="s">
        <v>1590</v>
      </c>
      <c r="AB251" s="1" t="s">
        <v>1591</v>
      </c>
      <c r="AC251" s="4" t="s">
        <v>1592</v>
      </c>
      <c r="AD251" s="4" t="str">
        <f>HYPERLINK("https://drive.google.com/file/d/1jG7PxKWsVJeZElUD8UxEkYAqq0Txk1zx/view?usp=drivesdk","Conclave Certificate July 2021")</f>
        <v>Conclave Certificate July 2021</v>
      </c>
      <c r="AE251" s="1" t="s">
        <v>1586</v>
      </c>
    </row>
    <row r="252" spans="1:31">
      <c r="A252" s="3">
        <v>44400.53158274306</v>
      </c>
      <c r="B252" s="1">
        <v>4</v>
      </c>
      <c r="C252" s="1">
        <v>5</v>
      </c>
      <c r="D252" s="1">
        <v>4</v>
      </c>
      <c r="E252" s="1">
        <v>4</v>
      </c>
      <c r="F252" s="1">
        <v>3</v>
      </c>
      <c r="G252" s="1">
        <v>4</v>
      </c>
      <c r="H252" s="1">
        <v>3</v>
      </c>
      <c r="I252" s="1" t="s">
        <v>37</v>
      </c>
      <c r="J252" s="1">
        <v>4</v>
      </c>
      <c r="K252" s="1">
        <v>4</v>
      </c>
      <c r="L252" s="1" t="s">
        <v>37</v>
      </c>
      <c r="M252" s="1">
        <v>5</v>
      </c>
      <c r="N252" s="1">
        <v>5</v>
      </c>
      <c r="O252" s="1">
        <v>5</v>
      </c>
      <c r="P252" s="1">
        <v>4</v>
      </c>
      <c r="Q252" s="1">
        <v>5</v>
      </c>
      <c r="R252" s="1">
        <v>5</v>
      </c>
      <c r="S252" s="1">
        <v>5</v>
      </c>
      <c r="T252" s="1">
        <v>5</v>
      </c>
      <c r="U252" s="1" t="s">
        <v>37</v>
      </c>
      <c r="V252" s="1">
        <v>5</v>
      </c>
      <c r="X252" s="1" t="s">
        <v>1593</v>
      </c>
      <c r="Y252" s="1" t="s">
        <v>1594</v>
      </c>
      <c r="Z252" s="1" t="s">
        <v>1595</v>
      </c>
      <c r="AA252" s="1" t="s">
        <v>1596</v>
      </c>
      <c r="AB252" s="1" t="s">
        <v>1597</v>
      </c>
      <c r="AC252" s="4" t="s">
        <v>1598</v>
      </c>
      <c r="AD252" s="4" t="str">
        <f>HYPERLINK("https://drive.google.com/file/d/1_lUodb5u7tScr5sg5bTLjLvsWy1sT415/view?usp=drivesdk","Conclave Certificate July 2021")</f>
        <v>Conclave Certificate July 2021</v>
      </c>
      <c r="AE252" s="1" t="s">
        <v>1599</v>
      </c>
    </row>
    <row r="253" spans="1:31">
      <c r="A253" s="3">
        <v>44400.534063750005</v>
      </c>
      <c r="B253" s="1">
        <v>5</v>
      </c>
      <c r="C253" s="1">
        <v>1</v>
      </c>
      <c r="D253" s="1">
        <v>5</v>
      </c>
      <c r="E253" s="1" t="s">
        <v>37</v>
      </c>
      <c r="F253" s="1">
        <v>5</v>
      </c>
      <c r="G253" s="1">
        <v>5</v>
      </c>
      <c r="H253" s="1">
        <v>1</v>
      </c>
      <c r="I253" s="1" t="s">
        <v>37</v>
      </c>
      <c r="J253" s="1" t="s">
        <v>37</v>
      </c>
      <c r="K253" s="1" t="s">
        <v>37</v>
      </c>
      <c r="L253" s="1" t="s">
        <v>37</v>
      </c>
      <c r="M253" s="1" t="s">
        <v>37</v>
      </c>
      <c r="N253" s="1">
        <v>5</v>
      </c>
      <c r="O253" s="1">
        <v>5</v>
      </c>
      <c r="P253" s="1">
        <v>5</v>
      </c>
      <c r="Q253" s="1">
        <v>5</v>
      </c>
      <c r="R253" s="1">
        <v>5</v>
      </c>
      <c r="S253" s="1">
        <v>5</v>
      </c>
      <c r="T253" s="1">
        <v>5</v>
      </c>
      <c r="U253" s="1" t="s">
        <v>37</v>
      </c>
      <c r="V253" s="1">
        <v>3</v>
      </c>
      <c r="X253" s="1" t="s">
        <v>1600</v>
      </c>
      <c r="Y253" s="1" t="s">
        <v>1601</v>
      </c>
      <c r="Z253" s="1" t="s">
        <v>1602</v>
      </c>
      <c r="AA253" s="1" t="s">
        <v>1603</v>
      </c>
      <c r="AB253" s="1" t="s">
        <v>1604</v>
      </c>
      <c r="AC253" s="4" t="s">
        <v>1605</v>
      </c>
      <c r="AD253" s="4" t="str">
        <f>HYPERLINK("https://drive.google.com/file/d/16GsKrRuw531saBJM6mtZwBGOAVuRnM7B/view?usp=drivesdk","Conclave Certificate July 2021")</f>
        <v>Conclave Certificate July 2021</v>
      </c>
      <c r="AE253" s="1" t="s">
        <v>1606</v>
      </c>
    </row>
    <row r="254" spans="1:31">
      <c r="A254" s="3">
        <v>44400.534228125005</v>
      </c>
      <c r="B254" s="1">
        <v>4</v>
      </c>
      <c r="C254" s="1">
        <v>3</v>
      </c>
      <c r="D254" s="1">
        <v>3</v>
      </c>
      <c r="E254" s="1">
        <v>4</v>
      </c>
      <c r="F254" s="1">
        <v>5</v>
      </c>
      <c r="G254" s="1">
        <v>5</v>
      </c>
      <c r="H254" s="1">
        <v>3</v>
      </c>
      <c r="I254" s="1">
        <v>5</v>
      </c>
      <c r="J254" s="1">
        <v>4</v>
      </c>
      <c r="K254" s="1" t="s">
        <v>37</v>
      </c>
      <c r="L254" s="1" t="s">
        <v>37</v>
      </c>
      <c r="M254" s="1" t="s">
        <v>37</v>
      </c>
      <c r="N254" s="1">
        <v>5</v>
      </c>
      <c r="O254" s="1" t="s">
        <v>37</v>
      </c>
      <c r="P254" s="1" t="s">
        <v>37</v>
      </c>
      <c r="Q254" s="1">
        <v>5</v>
      </c>
      <c r="R254" s="1">
        <v>5</v>
      </c>
      <c r="S254" s="1">
        <v>4</v>
      </c>
      <c r="T254" s="1">
        <v>4</v>
      </c>
      <c r="U254" s="1" t="s">
        <v>37</v>
      </c>
      <c r="V254" s="1" t="s">
        <v>37</v>
      </c>
      <c r="X254" s="1" t="s">
        <v>1607</v>
      </c>
      <c r="Y254" s="1" t="s">
        <v>1608</v>
      </c>
      <c r="Z254" s="1" t="s">
        <v>1609</v>
      </c>
      <c r="AA254" s="1" t="s">
        <v>1610</v>
      </c>
      <c r="AB254" s="1" t="s">
        <v>1611</v>
      </c>
      <c r="AC254" s="4" t="s">
        <v>1612</v>
      </c>
      <c r="AD254" s="4" t="str">
        <f>HYPERLINK("https://drive.google.com/file/d/1LwiruqOt10lGnWy2Jkua8gb3pkBqPOkV/view?usp=drivesdk","Conclave Certificate July 2021")</f>
        <v>Conclave Certificate July 2021</v>
      </c>
      <c r="AE254" s="1" t="s">
        <v>1613</v>
      </c>
    </row>
    <row r="255" spans="1:31">
      <c r="A255" s="3">
        <v>44400.534771134262</v>
      </c>
      <c r="B255" s="1">
        <v>5</v>
      </c>
      <c r="C255" s="1">
        <v>5</v>
      </c>
      <c r="D255" s="1">
        <v>5</v>
      </c>
      <c r="E255" s="1">
        <v>5</v>
      </c>
      <c r="F255" s="1">
        <v>5</v>
      </c>
      <c r="G255" s="1">
        <v>5</v>
      </c>
      <c r="H255" s="1">
        <v>4</v>
      </c>
      <c r="I255" s="1">
        <v>4</v>
      </c>
      <c r="J255" s="1">
        <v>5</v>
      </c>
      <c r="K255" s="1">
        <v>5</v>
      </c>
      <c r="L255" s="1" t="s">
        <v>37</v>
      </c>
      <c r="M255" s="1">
        <v>5</v>
      </c>
      <c r="N255" s="1">
        <v>5</v>
      </c>
      <c r="O255" s="1">
        <v>5</v>
      </c>
      <c r="P255" s="1">
        <v>5</v>
      </c>
      <c r="Q255" s="1">
        <v>5</v>
      </c>
      <c r="R255" s="1">
        <v>5</v>
      </c>
      <c r="S255" s="1">
        <v>5</v>
      </c>
      <c r="T255" s="1">
        <v>5</v>
      </c>
      <c r="U255" s="1">
        <v>3</v>
      </c>
      <c r="V255" s="1">
        <v>5</v>
      </c>
      <c r="X255" s="1" t="s">
        <v>1614</v>
      </c>
      <c r="Y255" s="1" t="s">
        <v>1615</v>
      </c>
      <c r="Z255" s="1" t="s">
        <v>1616</v>
      </c>
      <c r="AA255" s="1" t="s">
        <v>1617</v>
      </c>
      <c r="AB255" s="1" t="s">
        <v>1618</v>
      </c>
      <c r="AC255" s="4" t="s">
        <v>1619</v>
      </c>
      <c r="AD255" s="4" t="str">
        <f>HYPERLINK("https://drive.google.com/file/d/1McvGGvBUgPT-irXZ26wrp-6KgP48nafE/view?usp=drivesdk","Conclave Certificate July 2021")</f>
        <v>Conclave Certificate July 2021</v>
      </c>
      <c r="AE255" s="1" t="s">
        <v>1620</v>
      </c>
    </row>
    <row r="256" spans="1:31">
      <c r="A256" s="3">
        <v>44400.538287407406</v>
      </c>
      <c r="B256" s="1">
        <v>4</v>
      </c>
      <c r="C256" s="1">
        <v>5</v>
      </c>
      <c r="D256" s="1">
        <v>5</v>
      </c>
      <c r="E256" s="1" t="s">
        <v>37</v>
      </c>
      <c r="F256" s="1">
        <v>5</v>
      </c>
      <c r="G256" s="1">
        <v>4</v>
      </c>
      <c r="I256" s="1">
        <v>4</v>
      </c>
      <c r="J256" s="1">
        <v>5</v>
      </c>
      <c r="K256" s="1" t="s">
        <v>37</v>
      </c>
      <c r="L256" s="1" t="s">
        <v>37</v>
      </c>
      <c r="M256" s="1" t="s">
        <v>37</v>
      </c>
      <c r="N256" s="1" t="s">
        <v>37</v>
      </c>
      <c r="O256" s="1">
        <v>5</v>
      </c>
      <c r="P256" s="1" t="s">
        <v>37</v>
      </c>
      <c r="Q256" s="1" t="s">
        <v>37</v>
      </c>
      <c r="R256" s="1">
        <v>4</v>
      </c>
      <c r="S256" s="1">
        <v>4</v>
      </c>
      <c r="T256" s="1">
        <v>5</v>
      </c>
      <c r="U256" s="1" t="s">
        <v>37</v>
      </c>
      <c r="V256" s="1" t="s">
        <v>37</v>
      </c>
      <c r="X256" s="1" t="s">
        <v>1621</v>
      </c>
      <c r="Y256" s="1" t="s">
        <v>1622</v>
      </c>
      <c r="AB256" s="1" t="s">
        <v>1623</v>
      </c>
      <c r="AC256" s="4" t="s">
        <v>1624</v>
      </c>
      <c r="AD256" s="4" t="str">
        <f>HYPERLINK("https://drive.google.com/file/d/1LhqRaMYOCSqjM_DvLNUyd_ssqGslE3dG/view?usp=drivesdk","Conclave Certificate July 2021")</f>
        <v>Conclave Certificate July 2021</v>
      </c>
      <c r="AE256" s="1" t="s">
        <v>1625</v>
      </c>
    </row>
    <row r="257" spans="1:31">
      <c r="A257" s="3">
        <v>44400.543130243052</v>
      </c>
      <c r="B257" s="1">
        <v>5</v>
      </c>
      <c r="C257" s="1">
        <v>4</v>
      </c>
      <c r="D257" s="1">
        <v>4</v>
      </c>
      <c r="E257" s="1">
        <v>4</v>
      </c>
      <c r="F257" s="1">
        <v>4</v>
      </c>
      <c r="G257" s="1">
        <v>4</v>
      </c>
      <c r="H257" s="1">
        <v>4</v>
      </c>
      <c r="I257" s="1">
        <v>4</v>
      </c>
      <c r="J257" s="1">
        <v>4</v>
      </c>
      <c r="K257" s="1">
        <v>4</v>
      </c>
      <c r="L257" s="1">
        <v>4</v>
      </c>
      <c r="M257" s="1">
        <v>4</v>
      </c>
      <c r="N257" s="1">
        <v>4</v>
      </c>
      <c r="O257" s="1">
        <v>4</v>
      </c>
      <c r="P257" s="1">
        <v>4</v>
      </c>
      <c r="Q257" s="1">
        <v>4</v>
      </c>
      <c r="R257" s="1">
        <v>4</v>
      </c>
      <c r="S257" s="1">
        <v>4</v>
      </c>
      <c r="T257" s="1">
        <v>4</v>
      </c>
      <c r="U257" s="1">
        <v>4</v>
      </c>
      <c r="V257" s="1">
        <v>4</v>
      </c>
      <c r="X257" s="1" t="s">
        <v>1626</v>
      </c>
      <c r="Y257" s="1" t="s">
        <v>1627</v>
      </c>
      <c r="Z257" s="1" t="s">
        <v>1628</v>
      </c>
      <c r="AA257" s="1" t="s">
        <v>1629</v>
      </c>
      <c r="AB257" s="1" t="s">
        <v>1630</v>
      </c>
      <c r="AC257" s="4" t="s">
        <v>1631</v>
      </c>
      <c r="AD257" s="4" t="str">
        <f>HYPERLINK("https://drive.google.com/file/d/1F0QUFfwscaNwwUNO45F8dxJc1APDFdSh/view?usp=drivesdk","Conclave Certificate July 2021")</f>
        <v>Conclave Certificate July 2021</v>
      </c>
      <c r="AE257" s="1" t="s">
        <v>1632</v>
      </c>
    </row>
    <row r="258" spans="1:31">
      <c r="A258" s="3">
        <v>44400.545818715276</v>
      </c>
      <c r="B258" s="1">
        <v>5</v>
      </c>
      <c r="C258" s="1">
        <v>4</v>
      </c>
      <c r="D258" s="1">
        <v>4</v>
      </c>
      <c r="E258" s="1">
        <v>4</v>
      </c>
      <c r="F258" s="1">
        <v>4</v>
      </c>
      <c r="G258" s="1">
        <v>4</v>
      </c>
      <c r="H258" s="1">
        <v>4</v>
      </c>
      <c r="I258" s="1">
        <v>4</v>
      </c>
      <c r="J258" s="1">
        <v>4</v>
      </c>
      <c r="K258" s="1">
        <v>4</v>
      </c>
      <c r="L258" s="1">
        <v>4</v>
      </c>
      <c r="M258" s="1">
        <v>4</v>
      </c>
      <c r="N258" s="1">
        <v>4</v>
      </c>
      <c r="O258" s="1">
        <v>4</v>
      </c>
      <c r="P258" s="1">
        <v>4</v>
      </c>
      <c r="Q258" s="1">
        <v>4</v>
      </c>
      <c r="R258" s="1">
        <v>4</v>
      </c>
      <c r="S258" s="1">
        <v>4</v>
      </c>
      <c r="T258" s="1">
        <v>4</v>
      </c>
      <c r="U258" s="1">
        <v>4</v>
      </c>
      <c r="V258" s="1">
        <v>4</v>
      </c>
      <c r="X258" s="1" t="s">
        <v>1633</v>
      </c>
      <c r="Y258" s="1" t="s">
        <v>1634</v>
      </c>
      <c r="Z258" s="1" t="s">
        <v>1635</v>
      </c>
      <c r="AA258" s="1" t="s">
        <v>1636</v>
      </c>
      <c r="AB258" s="1" t="s">
        <v>1637</v>
      </c>
      <c r="AC258" s="4" t="s">
        <v>1638</v>
      </c>
      <c r="AD258" s="4" t="str">
        <f>HYPERLINK("https://drive.google.com/file/d/1gN9Ye-18HBxsZ03wwSVPj3UDqhuez-y8/view?usp=drivesdk","Conclave Certificate July 2021")</f>
        <v>Conclave Certificate July 2021</v>
      </c>
      <c r="AE258" s="1" t="s">
        <v>1639</v>
      </c>
    </row>
    <row r="259" spans="1:31">
      <c r="A259" s="3">
        <v>44400.546035023144</v>
      </c>
      <c r="B259" s="1">
        <v>5</v>
      </c>
      <c r="C259" s="1">
        <v>5</v>
      </c>
      <c r="D259" s="1">
        <v>3</v>
      </c>
      <c r="E259" s="1" t="s">
        <v>37</v>
      </c>
      <c r="F259" s="1">
        <v>4</v>
      </c>
      <c r="G259" s="1">
        <v>3</v>
      </c>
      <c r="H259" s="1">
        <v>3</v>
      </c>
      <c r="I259" s="1">
        <v>3</v>
      </c>
      <c r="J259" s="1" t="s">
        <v>37</v>
      </c>
      <c r="K259" s="1" t="s">
        <v>37</v>
      </c>
      <c r="L259" s="1" t="s">
        <v>37</v>
      </c>
      <c r="M259" s="1" t="s">
        <v>37</v>
      </c>
      <c r="N259" s="1">
        <v>5</v>
      </c>
      <c r="O259" s="1">
        <v>4</v>
      </c>
      <c r="P259" s="1" t="s">
        <v>37</v>
      </c>
      <c r="Q259" s="1">
        <v>4</v>
      </c>
      <c r="R259" s="1">
        <v>4</v>
      </c>
      <c r="S259" s="1" t="s">
        <v>37</v>
      </c>
      <c r="T259" s="1">
        <v>4</v>
      </c>
      <c r="U259" s="1" t="s">
        <v>37</v>
      </c>
      <c r="V259" s="1" t="s">
        <v>37</v>
      </c>
      <c r="X259" s="1" t="s">
        <v>542</v>
      </c>
      <c r="Y259" s="1" t="s">
        <v>1640</v>
      </c>
      <c r="Z259" s="1" t="s">
        <v>1641</v>
      </c>
      <c r="AA259" s="1" t="s">
        <v>1642</v>
      </c>
      <c r="AB259" s="1" t="s">
        <v>1643</v>
      </c>
      <c r="AC259" s="4" t="s">
        <v>1644</v>
      </c>
      <c r="AD259" s="4" t="str">
        <f>HYPERLINK("https://drive.google.com/file/d/1KHWQCVJhcozGVmFXwAGvh1OI6fDvmNeG/view?usp=drivesdk","Conclave Certificate July 2021")</f>
        <v>Conclave Certificate July 2021</v>
      </c>
      <c r="AE259" s="1" t="s">
        <v>1639</v>
      </c>
    </row>
    <row r="260" spans="1:31">
      <c r="A260" s="3">
        <v>44400.547574074073</v>
      </c>
      <c r="B260" s="1">
        <v>5</v>
      </c>
      <c r="C260" s="1">
        <v>5</v>
      </c>
      <c r="D260" s="1">
        <v>5</v>
      </c>
      <c r="E260" s="1" t="s">
        <v>37</v>
      </c>
      <c r="F260" s="1">
        <v>5</v>
      </c>
      <c r="G260" s="1">
        <v>5</v>
      </c>
      <c r="H260" s="1" t="s">
        <v>37</v>
      </c>
      <c r="I260" s="1" t="s">
        <v>37</v>
      </c>
      <c r="J260" s="1">
        <v>5</v>
      </c>
      <c r="K260" s="1">
        <v>5</v>
      </c>
      <c r="L260" s="1">
        <v>5</v>
      </c>
      <c r="M260" s="1">
        <v>5</v>
      </c>
      <c r="N260" s="1">
        <v>5</v>
      </c>
      <c r="O260" s="1">
        <v>5</v>
      </c>
      <c r="P260" s="1">
        <v>5</v>
      </c>
      <c r="Q260" s="1">
        <v>5</v>
      </c>
      <c r="R260" s="1">
        <v>5</v>
      </c>
      <c r="S260" s="1" t="s">
        <v>37</v>
      </c>
      <c r="T260" s="1">
        <v>5</v>
      </c>
      <c r="U260" s="1">
        <v>5</v>
      </c>
      <c r="V260" s="1">
        <v>5</v>
      </c>
      <c r="X260" s="1" t="s">
        <v>37</v>
      </c>
      <c r="Z260" s="1" t="s">
        <v>1645</v>
      </c>
      <c r="AA260" s="1" t="s">
        <v>1646</v>
      </c>
      <c r="AB260" s="1" t="s">
        <v>1647</v>
      </c>
      <c r="AC260" s="4" t="s">
        <v>1648</v>
      </c>
      <c r="AD260" s="4" t="str">
        <f>HYPERLINK("https://drive.google.com/file/d/149k_wIWsY8FW38FNVYfnhMqg-3C5Xaz2/view?usp=drivesdk","Conclave Certificate July 2021")</f>
        <v>Conclave Certificate July 2021</v>
      </c>
      <c r="AE260" s="1" t="s">
        <v>1649</v>
      </c>
    </row>
    <row r="261" spans="1:31">
      <c r="A261" s="3">
        <v>44400.54982054398</v>
      </c>
      <c r="B261" s="1">
        <v>3</v>
      </c>
      <c r="C261" s="1">
        <v>3</v>
      </c>
      <c r="D261" s="1" t="s">
        <v>37</v>
      </c>
      <c r="E261" s="1" t="s">
        <v>37</v>
      </c>
      <c r="F261" s="1">
        <v>2</v>
      </c>
      <c r="G261" s="1">
        <v>3</v>
      </c>
      <c r="H261" s="1" t="s">
        <v>37</v>
      </c>
      <c r="I261" s="1" t="s">
        <v>37</v>
      </c>
      <c r="J261" s="1">
        <v>3</v>
      </c>
      <c r="K261" s="1" t="s">
        <v>37</v>
      </c>
      <c r="L261" s="1" t="s">
        <v>37</v>
      </c>
      <c r="M261" s="1">
        <v>5</v>
      </c>
      <c r="N261" s="1" t="s">
        <v>37</v>
      </c>
      <c r="O261" s="1">
        <v>3</v>
      </c>
      <c r="P261" s="1" t="s">
        <v>37</v>
      </c>
      <c r="Q261" s="1">
        <v>1</v>
      </c>
      <c r="R261" s="1">
        <v>2</v>
      </c>
      <c r="S261" s="1" t="s">
        <v>37</v>
      </c>
      <c r="T261" s="1">
        <v>3</v>
      </c>
      <c r="U261" s="1" t="s">
        <v>37</v>
      </c>
      <c r="V261" s="1" t="s">
        <v>37</v>
      </c>
      <c r="X261" s="1" t="s">
        <v>1650</v>
      </c>
      <c r="Y261" s="1" t="s">
        <v>1651</v>
      </c>
      <c r="Z261" s="1" t="s">
        <v>1652</v>
      </c>
      <c r="AA261" s="1" t="s">
        <v>1653</v>
      </c>
      <c r="AB261" s="1" t="s">
        <v>1654</v>
      </c>
      <c r="AC261" s="4" t="s">
        <v>1655</v>
      </c>
      <c r="AD261" s="4" t="str">
        <f>HYPERLINK("https://drive.google.com/file/d/17FWW-pg74XWaJ7QpvrBUhutlosPXJnKw/view?usp=drivesdk","Conclave Certificate July 2021")</f>
        <v>Conclave Certificate July 2021</v>
      </c>
      <c r="AE261" s="1" t="s">
        <v>1656</v>
      </c>
    </row>
    <row r="262" spans="1:31">
      <c r="A262" s="3">
        <v>44400.553428032406</v>
      </c>
      <c r="B262" s="1">
        <v>4</v>
      </c>
      <c r="C262" s="1">
        <v>5</v>
      </c>
      <c r="D262" s="1">
        <v>5</v>
      </c>
      <c r="E262" s="1" t="s">
        <v>37</v>
      </c>
      <c r="F262" s="1">
        <v>4</v>
      </c>
      <c r="G262" s="1">
        <v>4</v>
      </c>
      <c r="H262" s="1" t="s">
        <v>37</v>
      </c>
      <c r="I262" s="1" t="s">
        <v>37</v>
      </c>
      <c r="J262" s="1">
        <v>3</v>
      </c>
      <c r="K262" s="1" t="s">
        <v>37</v>
      </c>
      <c r="L262" s="1" t="s">
        <v>37</v>
      </c>
      <c r="M262" s="1">
        <v>4</v>
      </c>
      <c r="N262" s="1" t="s">
        <v>37</v>
      </c>
      <c r="O262" s="1">
        <v>4</v>
      </c>
      <c r="P262" s="1">
        <v>5</v>
      </c>
      <c r="Q262" s="1">
        <v>5</v>
      </c>
      <c r="R262" s="1">
        <v>4</v>
      </c>
      <c r="S262" s="1">
        <v>4</v>
      </c>
      <c r="T262" s="1">
        <v>4</v>
      </c>
      <c r="U262" s="1" t="s">
        <v>37</v>
      </c>
      <c r="V262" s="1" t="s">
        <v>37</v>
      </c>
      <c r="X262" s="1" t="s">
        <v>1657</v>
      </c>
      <c r="Y262" s="1" t="s">
        <v>1658</v>
      </c>
      <c r="Z262" s="1" t="s">
        <v>1659</v>
      </c>
      <c r="AA262" s="1" t="s">
        <v>1660</v>
      </c>
      <c r="AB262" s="1" t="s">
        <v>1661</v>
      </c>
      <c r="AC262" s="4" t="s">
        <v>1662</v>
      </c>
      <c r="AD262" s="4" t="str">
        <f>HYPERLINK("https://drive.google.com/file/d/1Dke8rSsLDQcrS6ny4Eo6OYcu0Psssun2/view?usp=drivesdk","Conclave Certificate July 2021")</f>
        <v>Conclave Certificate July 2021</v>
      </c>
      <c r="AE262" s="1" t="s">
        <v>1663</v>
      </c>
    </row>
    <row r="263" spans="1:31">
      <c r="A263" s="3">
        <v>44400.56047783565</v>
      </c>
      <c r="B263" s="1">
        <v>3</v>
      </c>
      <c r="C263" s="1">
        <v>4</v>
      </c>
      <c r="D263" s="1">
        <v>5</v>
      </c>
      <c r="E263" s="1" t="s">
        <v>37</v>
      </c>
      <c r="F263" s="1">
        <v>3</v>
      </c>
      <c r="G263" s="1">
        <v>4</v>
      </c>
      <c r="H263" s="1">
        <v>2</v>
      </c>
      <c r="I263" s="1">
        <v>5</v>
      </c>
      <c r="J263" s="1" t="s">
        <v>37</v>
      </c>
      <c r="K263" s="1" t="s">
        <v>37</v>
      </c>
      <c r="L263" s="1" t="s">
        <v>37</v>
      </c>
      <c r="M263" s="1">
        <v>4</v>
      </c>
      <c r="N263" s="1">
        <v>5</v>
      </c>
      <c r="O263" s="1">
        <v>5</v>
      </c>
      <c r="P263" s="1">
        <v>5</v>
      </c>
      <c r="Q263" s="1">
        <v>4</v>
      </c>
      <c r="R263" s="1">
        <v>3</v>
      </c>
      <c r="S263" s="1" t="s">
        <v>37</v>
      </c>
      <c r="T263" s="1">
        <v>4</v>
      </c>
      <c r="U263" s="1" t="s">
        <v>37</v>
      </c>
      <c r="V263" s="1">
        <v>4</v>
      </c>
      <c r="X263" s="1" t="s">
        <v>1664</v>
      </c>
      <c r="Y263" s="1" t="s">
        <v>1665</v>
      </c>
      <c r="Z263" s="1" t="s">
        <v>1666</v>
      </c>
      <c r="AA263" s="1" t="s">
        <v>1667</v>
      </c>
      <c r="AB263" s="1" t="s">
        <v>1668</v>
      </c>
      <c r="AC263" s="4" t="s">
        <v>1669</v>
      </c>
      <c r="AD263" s="4" t="str">
        <f>HYPERLINK("https://drive.google.com/file/d/1o2Taub4Av7v-FC-v0gq94wMI6_0NISxA/view?usp=drivesdk","Conclave Certificate July 2021")</f>
        <v>Conclave Certificate July 2021</v>
      </c>
      <c r="AE263" s="1" t="s">
        <v>1670</v>
      </c>
    </row>
    <row r="264" spans="1:31">
      <c r="A264" s="3">
        <v>44400.561301921298</v>
      </c>
      <c r="B264" s="1">
        <v>4</v>
      </c>
      <c r="C264" s="1">
        <v>4</v>
      </c>
      <c r="D264" s="1">
        <v>5</v>
      </c>
      <c r="F264" s="1">
        <v>4</v>
      </c>
      <c r="G264" s="1">
        <v>4</v>
      </c>
      <c r="H264" s="1">
        <v>3</v>
      </c>
      <c r="K264" s="1">
        <v>5</v>
      </c>
      <c r="M264" s="1">
        <v>5</v>
      </c>
      <c r="N264" s="1">
        <v>4</v>
      </c>
      <c r="O264" s="1">
        <v>4</v>
      </c>
      <c r="R264" s="1">
        <v>4</v>
      </c>
      <c r="S264" s="1">
        <v>4</v>
      </c>
      <c r="T264" s="1">
        <v>4</v>
      </c>
      <c r="V264" s="1">
        <v>4</v>
      </c>
      <c r="X264" s="1" t="s">
        <v>1671</v>
      </c>
      <c r="Z264" s="1" t="s">
        <v>1672</v>
      </c>
      <c r="AA264" s="1" t="s">
        <v>1673</v>
      </c>
      <c r="AB264" s="1" t="s">
        <v>1674</v>
      </c>
      <c r="AC264" s="4" t="s">
        <v>1675</v>
      </c>
      <c r="AD264" s="4" t="str">
        <f>HYPERLINK("https://drive.google.com/file/d/12IC6KYfXjU12Z7jfK-zco5PBAECThI0j/view?usp=drivesdk","Conclave Certificate July 2021")</f>
        <v>Conclave Certificate July 2021</v>
      </c>
      <c r="AE264" s="1" t="s">
        <v>1676</v>
      </c>
    </row>
    <row r="265" spans="1:31">
      <c r="A265" s="3">
        <v>44400.56270170139</v>
      </c>
      <c r="X265" s="1" t="s">
        <v>1677</v>
      </c>
      <c r="Z265" s="1" t="s">
        <v>1678</v>
      </c>
      <c r="AA265" s="1" t="s">
        <v>1667</v>
      </c>
      <c r="AB265" s="1" t="s">
        <v>1679</v>
      </c>
      <c r="AC265" s="4" t="s">
        <v>1680</v>
      </c>
      <c r="AD265" s="4" t="str">
        <f>HYPERLINK("https://drive.google.com/file/d/18zzr4wWc4eLDzHOdkceoWfK7Npd7Xf1d/view?usp=drivesdk","Conclave Certificate July 2021")</f>
        <v>Conclave Certificate July 2021</v>
      </c>
      <c r="AE265" s="1" t="s">
        <v>1681</v>
      </c>
    </row>
    <row r="266" spans="1:31">
      <c r="A266" s="3">
        <v>44400.565910532408</v>
      </c>
      <c r="B266" s="1">
        <v>4</v>
      </c>
      <c r="C266" s="1">
        <v>5</v>
      </c>
      <c r="D266" s="1">
        <v>5</v>
      </c>
      <c r="E266" s="1" t="s">
        <v>37</v>
      </c>
      <c r="F266" s="1">
        <v>4</v>
      </c>
      <c r="G266" s="1">
        <v>4</v>
      </c>
      <c r="H266" s="1">
        <v>4</v>
      </c>
      <c r="I266" s="1" t="s">
        <v>37</v>
      </c>
      <c r="J266" s="1">
        <v>4</v>
      </c>
      <c r="K266" s="1">
        <v>5</v>
      </c>
      <c r="L266" s="1" t="s">
        <v>37</v>
      </c>
      <c r="M266" s="1" t="s">
        <v>37</v>
      </c>
      <c r="N266" s="1">
        <v>5</v>
      </c>
      <c r="O266" s="1">
        <v>4</v>
      </c>
      <c r="P266" s="1">
        <v>5</v>
      </c>
      <c r="Q266" s="1">
        <v>4</v>
      </c>
      <c r="R266" s="1">
        <v>4</v>
      </c>
      <c r="S266" s="1">
        <v>5</v>
      </c>
      <c r="T266" s="1">
        <v>5</v>
      </c>
      <c r="U266" s="1" t="s">
        <v>37</v>
      </c>
      <c r="V266" s="1">
        <v>5</v>
      </c>
      <c r="X266" s="1" t="s">
        <v>1682</v>
      </c>
      <c r="Y266" s="1" t="s">
        <v>1683</v>
      </c>
      <c r="Z266" s="1" t="s">
        <v>1684</v>
      </c>
      <c r="AA266" s="1" t="s">
        <v>1685</v>
      </c>
      <c r="AB266" s="1" t="s">
        <v>1686</v>
      </c>
      <c r="AC266" s="4" t="s">
        <v>1687</v>
      </c>
      <c r="AD266" s="4" t="str">
        <f>HYPERLINK("https://drive.google.com/file/d/1W0BnopyYK_AWAQDpJLUv_so9Px45_-sz/view?usp=drivesdk","Conclave Certificate July 2021")</f>
        <v>Conclave Certificate July 2021</v>
      </c>
      <c r="AE266" s="1" t="s">
        <v>1688</v>
      </c>
    </row>
    <row r="267" spans="1:31">
      <c r="A267" s="3">
        <v>44400.578164236111</v>
      </c>
      <c r="B267" s="1">
        <v>4</v>
      </c>
      <c r="C267" s="1">
        <v>5</v>
      </c>
      <c r="D267" s="1">
        <v>5</v>
      </c>
      <c r="E267" s="1" t="s">
        <v>37</v>
      </c>
      <c r="F267" s="1">
        <v>4</v>
      </c>
      <c r="G267" s="1">
        <v>5</v>
      </c>
      <c r="H267" s="1">
        <v>4</v>
      </c>
      <c r="I267" s="1" t="s">
        <v>37</v>
      </c>
      <c r="J267" s="1">
        <v>4</v>
      </c>
      <c r="K267" s="1">
        <v>5</v>
      </c>
      <c r="L267" s="1" t="s">
        <v>37</v>
      </c>
      <c r="M267" s="1">
        <v>2</v>
      </c>
      <c r="N267" s="1">
        <v>3</v>
      </c>
      <c r="O267" s="1" t="s">
        <v>37</v>
      </c>
      <c r="P267" s="1">
        <v>5</v>
      </c>
      <c r="Q267" s="1" t="s">
        <v>37</v>
      </c>
      <c r="R267" s="1">
        <v>5</v>
      </c>
      <c r="S267" s="1" t="s">
        <v>37</v>
      </c>
      <c r="T267" s="1">
        <v>5</v>
      </c>
      <c r="U267" s="1" t="s">
        <v>37</v>
      </c>
      <c r="V267" s="1">
        <v>5</v>
      </c>
      <c r="X267" s="1" t="s">
        <v>1689</v>
      </c>
      <c r="Y267" s="1" t="s">
        <v>1690</v>
      </c>
      <c r="Z267" s="1" t="s">
        <v>1691</v>
      </c>
      <c r="AA267" s="1" t="s">
        <v>1692</v>
      </c>
      <c r="AB267" s="1" t="s">
        <v>1693</v>
      </c>
      <c r="AC267" s="4" t="s">
        <v>1694</v>
      </c>
      <c r="AD267" s="4" t="str">
        <f>HYPERLINK("https://drive.google.com/file/d/1VKUWZBnKoNhnST_WEGQZx83KVpHzJsyG/view?usp=drivesdk","Conclave Certificate July 2021")</f>
        <v>Conclave Certificate July 2021</v>
      </c>
      <c r="AE267" s="1" t="s">
        <v>1695</v>
      </c>
    </row>
    <row r="268" spans="1:31">
      <c r="A268" s="3">
        <v>44400.579304548606</v>
      </c>
      <c r="B268" s="1">
        <v>5</v>
      </c>
      <c r="C268" s="1">
        <v>2</v>
      </c>
      <c r="D268" s="1">
        <v>3</v>
      </c>
      <c r="F268" s="1">
        <v>2</v>
      </c>
      <c r="G268" s="1">
        <v>3</v>
      </c>
      <c r="H268" s="1">
        <v>2</v>
      </c>
      <c r="I268" s="1">
        <v>2</v>
      </c>
      <c r="J268" s="1">
        <v>3</v>
      </c>
      <c r="K268" s="1">
        <v>3</v>
      </c>
      <c r="L268" s="1">
        <v>2</v>
      </c>
      <c r="M268" s="1">
        <v>3</v>
      </c>
      <c r="N268" s="1">
        <v>3</v>
      </c>
      <c r="O268" s="1">
        <v>3</v>
      </c>
      <c r="P268" s="1">
        <v>3</v>
      </c>
      <c r="Q268" s="1">
        <v>3</v>
      </c>
      <c r="R268" s="1">
        <v>3</v>
      </c>
      <c r="S268" s="1">
        <v>3</v>
      </c>
      <c r="T268" s="1">
        <v>3</v>
      </c>
      <c r="U268" s="1">
        <v>2</v>
      </c>
      <c r="V268" s="1">
        <v>3</v>
      </c>
      <c r="X268" s="1" t="s">
        <v>1696</v>
      </c>
      <c r="Y268" s="1" t="s">
        <v>1697</v>
      </c>
      <c r="Z268" s="1" t="s">
        <v>1698</v>
      </c>
      <c r="AA268" s="1" t="s">
        <v>1699</v>
      </c>
      <c r="AB268" s="1" t="s">
        <v>1700</v>
      </c>
      <c r="AC268" s="4" t="s">
        <v>1701</v>
      </c>
      <c r="AD268" s="4" t="str">
        <f>HYPERLINK("https://drive.google.com/file/d/1_sW58SJQJciKGlLrh-UmNAHsdKLZ-zA6/view?usp=drivesdk","Conclave Certificate July 2021")</f>
        <v>Conclave Certificate July 2021</v>
      </c>
      <c r="AE268" s="1" t="s">
        <v>1702</v>
      </c>
    </row>
    <row r="269" spans="1:31">
      <c r="A269" s="3">
        <v>44400.580093969911</v>
      </c>
      <c r="B269" s="1">
        <v>3</v>
      </c>
      <c r="C269" s="1">
        <v>3</v>
      </c>
      <c r="D269" s="1">
        <v>3</v>
      </c>
      <c r="E269" s="1">
        <v>2</v>
      </c>
      <c r="F269" s="1">
        <v>2</v>
      </c>
      <c r="G269" s="1">
        <v>2</v>
      </c>
      <c r="H269" s="1">
        <v>3</v>
      </c>
      <c r="I269" s="1">
        <v>3</v>
      </c>
      <c r="J269" s="1">
        <v>3</v>
      </c>
      <c r="K269" s="1">
        <v>2</v>
      </c>
      <c r="L269" s="1">
        <v>2</v>
      </c>
      <c r="M269" s="1">
        <v>2</v>
      </c>
      <c r="N269" s="1">
        <v>2</v>
      </c>
      <c r="O269" s="1">
        <v>2</v>
      </c>
      <c r="P269" s="1">
        <v>2</v>
      </c>
      <c r="Q269" s="1">
        <v>2</v>
      </c>
      <c r="R269" s="1">
        <v>3</v>
      </c>
      <c r="S269" s="1">
        <v>2</v>
      </c>
      <c r="T269" s="1">
        <v>2</v>
      </c>
      <c r="U269" s="1">
        <v>2</v>
      </c>
      <c r="V269" s="1">
        <v>2</v>
      </c>
      <c r="X269" s="1" t="s">
        <v>1703</v>
      </c>
      <c r="Y269" s="1" t="s">
        <v>1704</v>
      </c>
      <c r="Z269" s="1" t="s">
        <v>1705</v>
      </c>
      <c r="AA269" s="1" t="s">
        <v>1706</v>
      </c>
      <c r="AB269" s="1" t="s">
        <v>1707</v>
      </c>
      <c r="AC269" s="4" t="s">
        <v>1708</v>
      </c>
      <c r="AD269" s="4" t="str">
        <f>HYPERLINK("https://drive.google.com/file/d/1sB9RzYQmlgvsQbXm1TvbBM8fIrssQ-yI/view?usp=drivesdk","Conclave Certificate July 2021")</f>
        <v>Conclave Certificate July 2021</v>
      </c>
      <c r="AE269" s="1" t="s">
        <v>1709</v>
      </c>
    </row>
    <row r="270" spans="1:31">
      <c r="A270" s="3">
        <v>44400.584660127315</v>
      </c>
      <c r="B270" s="1">
        <v>4</v>
      </c>
      <c r="C270" s="1">
        <v>5</v>
      </c>
      <c r="D270" s="1">
        <v>4</v>
      </c>
      <c r="E270" s="1" t="s">
        <v>37</v>
      </c>
      <c r="F270" s="1">
        <v>5</v>
      </c>
      <c r="G270" s="1">
        <v>4</v>
      </c>
      <c r="H270" s="1">
        <v>3</v>
      </c>
      <c r="I270" s="1" t="s">
        <v>37</v>
      </c>
      <c r="J270" s="1">
        <v>3</v>
      </c>
      <c r="K270" s="1" t="s">
        <v>37</v>
      </c>
      <c r="L270" s="1" t="s">
        <v>37</v>
      </c>
      <c r="M270" s="1">
        <v>5</v>
      </c>
      <c r="N270" s="1">
        <v>5</v>
      </c>
      <c r="O270" s="1">
        <v>4</v>
      </c>
      <c r="P270" s="1">
        <v>5</v>
      </c>
      <c r="Q270" s="1">
        <v>4</v>
      </c>
      <c r="R270" s="1">
        <v>4</v>
      </c>
      <c r="S270" s="1" t="s">
        <v>37</v>
      </c>
      <c r="T270" s="1">
        <v>4</v>
      </c>
      <c r="U270" s="1">
        <v>3</v>
      </c>
      <c r="V270" s="1">
        <v>5</v>
      </c>
      <c r="X270" s="1" t="s">
        <v>1710</v>
      </c>
      <c r="Y270" s="1" t="s">
        <v>1711</v>
      </c>
      <c r="Z270" s="1" t="s">
        <v>1712</v>
      </c>
      <c r="AA270" s="1" t="s">
        <v>1713</v>
      </c>
      <c r="AB270" s="1" t="s">
        <v>1714</v>
      </c>
      <c r="AC270" s="4" t="s">
        <v>1715</v>
      </c>
      <c r="AD270" s="4" t="str">
        <f>HYPERLINK("https://drive.google.com/file/d/1GvIhdtcN51rwWFfkpdOeQIOAzzc-5n4B/view?usp=drivesdk","Conclave Certificate July 2021")</f>
        <v>Conclave Certificate July 2021</v>
      </c>
      <c r="AE270" s="1" t="s">
        <v>1716</v>
      </c>
    </row>
    <row r="271" spans="1:31">
      <c r="A271" s="3">
        <v>44400.585918877317</v>
      </c>
      <c r="B271" s="1">
        <v>5</v>
      </c>
      <c r="C271" s="1">
        <v>5</v>
      </c>
      <c r="D271" s="1">
        <v>5</v>
      </c>
      <c r="E271" s="1" t="s">
        <v>37</v>
      </c>
      <c r="F271" s="1">
        <v>5</v>
      </c>
      <c r="G271" s="1">
        <v>4</v>
      </c>
      <c r="H271" s="1">
        <v>4</v>
      </c>
      <c r="I271" s="1">
        <v>5</v>
      </c>
      <c r="J271" s="1">
        <v>5</v>
      </c>
      <c r="K271" s="1">
        <v>5</v>
      </c>
      <c r="L271" s="1">
        <v>4</v>
      </c>
      <c r="M271" s="1">
        <v>4</v>
      </c>
      <c r="N271" s="1">
        <v>4</v>
      </c>
      <c r="O271" s="1">
        <v>5</v>
      </c>
      <c r="P271" s="1">
        <v>5</v>
      </c>
      <c r="Q271" s="1">
        <v>5</v>
      </c>
      <c r="R271" s="1">
        <v>5</v>
      </c>
      <c r="S271" s="1">
        <v>5</v>
      </c>
      <c r="T271" s="1">
        <v>5</v>
      </c>
      <c r="U271" s="1">
        <v>5</v>
      </c>
      <c r="V271" s="1">
        <v>5</v>
      </c>
      <c r="X271" s="1" t="s">
        <v>1359</v>
      </c>
      <c r="Y271" s="1" t="s">
        <v>1717</v>
      </c>
      <c r="Z271" s="1" t="s">
        <v>1718</v>
      </c>
      <c r="AA271" s="1" t="s">
        <v>1719</v>
      </c>
      <c r="AB271" s="1" t="s">
        <v>1720</v>
      </c>
      <c r="AC271" s="4" t="s">
        <v>1721</v>
      </c>
      <c r="AD271" s="4" t="str">
        <f>HYPERLINK("https://drive.google.com/file/d/1WMUtD-T9fdSADXst_G_-VlFt4ckHNSe3/view?usp=drivesdk","Conclave Certificate July 2021")</f>
        <v>Conclave Certificate July 2021</v>
      </c>
      <c r="AE271" s="1" t="s">
        <v>1722</v>
      </c>
    </row>
    <row r="272" spans="1:31">
      <c r="A272" s="3">
        <v>44400.591709247688</v>
      </c>
      <c r="B272" s="1">
        <v>3</v>
      </c>
      <c r="C272" s="1">
        <v>4</v>
      </c>
      <c r="D272" s="1">
        <v>1</v>
      </c>
      <c r="E272" s="1" t="s">
        <v>37</v>
      </c>
      <c r="F272" s="1">
        <v>1</v>
      </c>
      <c r="G272" s="1">
        <v>3</v>
      </c>
      <c r="H272" s="1" t="s">
        <v>37</v>
      </c>
      <c r="I272" s="1" t="s">
        <v>37</v>
      </c>
      <c r="J272" s="1" t="s">
        <v>37</v>
      </c>
      <c r="K272" s="1">
        <v>5</v>
      </c>
      <c r="L272" s="1" t="s">
        <v>37</v>
      </c>
      <c r="M272" s="1" t="s">
        <v>37</v>
      </c>
      <c r="P272" s="1">
        <v>4</v>
      </c>
      <c r="Q272" s="1">
        <v>4</v>
      </c>
      <c r="R272" s="1">
        <v>2</v>
      </c>
      <c r="T272" s="1">
        <v>4</v>
      </c>
      <c r="U272" s="1" t="s">
        <v>37</v>
      </c>
      <c r="V272" s="1">
        <v>4</v>
      </c>
      <c r="X272" s="1" t="s">
        <v>1723</v>
      </c>
      <c r="Y272" s="1" t="s">
        <v>1724</v>
      </c>
      <c r="Z272" s="1" t="s">
        <v>1725</v>
      </c>
      <c r="AA272" s="1" t="s">
        <v>1726</v>
      </c>
      <c r="AB272" s="1" t="s">
        <v>1727</v>
      </c>
      <c r="AC272" s="4" t="s">
        <v>1728</v>
      </c>
      <c r="AD272" s="4" t="str">
        <f>HYPERLINK("https://drive.google.com/file/d/1fiGlsCOkdTkgJF90kkO6sQbjrZCU02Fy/view?usp=drivesdk","Conclave Certificate July 2021")</f>
        <v>Conclave Certificate July 2021</v>
      </c>
      <c r="AE272" s="1" t="s">
        <v>1729</v>
      </c>
    </row>
    <row r="273" spans="1:31">
      <c r="A273" s="3">
        <v>44400.592021041666</v>
      </c>
      <c r="B273" s="1">
        <v>3</v>
      </c>
      <c r="C273" s="1">
        <v>2</v>
      </c>
      <c r="D273" s="1">
        <v>3</v>
      </c>
      <c r="F273" s="1">
        <v>2</v>
      </c>
      <c r="G273" s="1">
        <v>3</v>
      </c>
      <c r="H273" s="1">
        <v>2</v>
      </c>
      <c r="J273" s="1">
        <v>2</v>
      </c>
      <c r="O273" s="1">
        <v>3</v>
      </c>
      <c r="P273" s="1">
        <v>2</v>
      </c>
      <c r="X273" s="1" t="s">
        <v>1730</v>
      </c>
      <c r="Z273" s="1" t="s">
        <v>1731</v>
      </c>
      <c r="AA273" s="1" t="s">
        <v>1732</v>
      </c>
      <c r="AB273" s="1" t="s">
        <v>1733</v>
      </c>
      <c r="AC273" s="4" t="s">
        <v>1734</v>
      </c>
      <c r="AD273" s="4" t="str">
        <f>HYPERLINK("https://drive.google.com/file/d/15AyCy-hZ0wIcZ2pa_h3IK7A95uef8SUP/view?usp=drivesdk","Conclave Certificate July 2021")</f>
        <v>Conclave Certificate July 2021</v>
      </c>
      <c r="AE273" s="1" t="s">
        <v>1729</v>
      </c>
    </row>
    <row r="274" spans="1:31">
      <c r="A274" s="3">
        <v>44400.593272210652</v>
      </c>
      <c r="X274" s="1" t="s">
        <v>1735</v>
      </c>
      <c r="Z274" s="1" t="s">
        <v>1091</v>
      </c>
      <c r="AA274" s="1" t="s">
        <v>519</v>
      </c>
      <c r="AB274" s="1" t="s">
        <v>1736</v>
      </c>
      <c r="AC274" s="4" t="s">
        <v>1737</v>
      </c>
      <c r="AD274" s="4" t="str">
        <f>HYPERLINK("https://drive.google.com/file/d/1RWc6-NpKdcqhSBnWtNPXqvqem8yVS0oQ/view?usp=drivesdk","Conclave Certificate July 2021")</f>
        <v>Conclave Certificate July 2021</v>
      </c>
      <c r="AE274" s="1" t="s">
        <v>1738</v>
      </c>
    </row>
    <row r="275" spans="1:31">
      <c r="A275" s="3">
        <v>44400.593346307869</v>
      </c>
      <c r="B275" s="1">
        <v>2</v>
      </c>
      <c r="C275" s="1">
        <v>3</v>
      </c>
      <c r="D275" s="1">
        <v>2</v>
      </c>
      <c r="E275" s="1">
        <v>2</v>
      </c>
      <c r="F275" s="1">
        <v>2</v>
      </c>
      <c r="G275" s="1">
        <v>3</v>
      </c>
      <c r="H275" s="1">
        <v>2</v>
      </c>
      <c r="I275" s="1">
        <v>3</v>
      </c>
      <c r="J275" s="1">
        <v>3</v>
      </c>
      <c r="K275" s="1">
        <v>2</v>
      </c>
      <c r="L275" s="1">
        <v>2</v>
      </c>
      <c r="M275" s="1">
        <v>3</v>
      </c>
      <c r="N275" s="1">
        <v>3</v>
      </c>
      <c r="O275" s="1">
        <v>3</v>
      </c>
      <c r="P275" s="1">
        <v>3</v>
      </c>
      <c r="Q275" s="1">
        <v>3</v>
      </c>
      <c r="R275" s="1">
        <v>3</v>
      </c>
      <c r="S275" s="1">
        <v>3</v>
      </c>
      <c r="T275" s="1">
        <v>2</v>
      </c>
      <c r="U275" s="1">
        <v>3</v>
      </c>
      <c r="V275" s="1">
        <v>3</v>
      </c>
      <c r="X275" s="1" t="s">
        <v>97</v>
      </c>
      <c r="Y275" s="1" t="s">
        <v>37</v>
      </c>
      <c r="Z275" s="1" t="s">
        <v>1739</v>
      </c>
      <c r="AA275" s="1" t="s">
        <v>1740</v>
      </c>
      <c r="AB275" s="1" t="s">
        <v>1741</v>
      </c>
      <c r="AC275" s="4" t="s">
        <v>1742</v>
      </c>
      <c r="AD275" s="4" t="str">
        <f>HYPERLINK("https://drive.google.com/file/d/1-uIeULupOLWyxGgqWqCdOC6ItMK-4Rwm/view?usp=drivesdk","Conclave Certificate July 2021")</f>
        <v>Conclave Certificate July 2021</v>
      </c>
      <c r="AE275" s="1" t="s">
        <v>1738</v>
      </c>
    </row>
    <row r="276" spans="1:31">
      <c r="A276" s="3">
        <v>44400.595338449071</v>
      </c>
      <c r="B276" s="1">
        <v>5</v>
      </c>
      <c r="C276" s="1">
        <v>4</v>
      </c>
      <c r="D276" s="1">
        <v>5</v>
      </c>
      <c r="E276" s="1" t="s">
        <v>37</v>
      </c>
      <c r="F276" s="1">
        <v>3</v>
      </c>
      <c r="G276" s="1">
        <v>4</v>
      </c>
      <c r="H276" s="1">
        <v>4</v>
      </c>
      <c r="J276" s="1">
        <v>5</v>
      </c>
      <c r="K276" s="1" t="s">
        <v>37</v>
      </c>
      <c r="L276" s="1" t="s">
        <v>37</v>
      </c>
      <c r="M276" s="1">
        <v>5</v>
      </c>
      <c r="N276" s="1">
        <v>5</v>
      </c>
      <c r="O276" s="1">
        <v>4</v>
      </c>
      <c r="P276" s="1">
        <v>5</v>
      </c>
      <c r="Q276" s="1">
        <v>5</v>
      </c>
      <c r="R276" s="1">
        <v>4</v>
      </c>
      <c r="S276" s="1">
        <v>4</v>
      </c>
      <c r="T276" s="1">
        <v>5</v>
      </c>
      <c r="U276" s="1" t="s">
        <v>37</v>
      </c>
      <c r="V276" s="1">
        <v>4</v>
      </c>
      <c r="X276" s="1" t="s">
        <v>1743</v>
      </c>
      <c r="Y276" s="1" t="s">
        <v>1744</v>
      </c>
      <c r="Z276" s="1" t="s">
        <v>1745</v>
      </c>
      <c r="AA276" s="1" t="s">
        <v>1746</v>
      </c>
      <c r="AB276" s="1" t="s">
        <v>1747</v>
      </c>
      <c r="AC276" s="4" t="s">
        <v>1748</v>
      </c>
      <c r="AD276" s="4" t="str">
        <f>HYPERLINK("https://drive.google.com/file/d/1SCRYA40ZEjLNa8mJPg3kOSLRX9y4rMTk/view?usp=drivesdk","Conclave Certificate July 2021")</f>
        <v>Conclave Certificate July 2021</v>
      </c>
      <c r="AE276" s="1" t="s">
        <v>1749</v>
      </c>
    </row>
    <row r="277" spans="1:31">
      <c r="A277" s="3">
        <v>44400.598347071762</v>
      </c>
      <c r="B277" s="1">
        <v>5</v>
      </c>
      <c r="C277" s="1">
        <v>5</v>
      </c>
      <c r="D277" s="1">
        <v>5</v>
      </c>
      <c r="F277" s="1">
        <v>4</v>
      </c>
      <c r="G277" s="1">
        <v>5</v>
      </c>
      <c r="H277" s="1">
        <v>4</v>
      </c>
      <c r="I277" s="1">
        <v>5</v>
      </c>
      <c r="J277" s="1">
        <v>5</v>
      </c>
      <c r="K277" s="1">
        <v>5</v>
      </c>
      <c r="L277" s="1">
        <v>5</v>
      </c>
      <c r="M277" s="1">
        <v>4</v>
      </c>
      <c r="N277" s="1">
        <v>5</v>
      </c>
      <c r="O277" s="1">
        <v>5</v>
      </c>
      <c r="P277" s="1">
        <v>5</v>
      </c>
      <c r="Q277" s="1">
        <v>4</v>
      </c>
      <c r="R277" s="1">
        <v>5</v>
      </c>
      <c r="S277" s="1">
        <v>5</v>
      </c>
      <c r="T277" s="1">
        <v>4</v>
      </c>
      <c r="U277" s="1">
        <v>5</v>
      </c>
      <c r="V277" s="1">
        <v>5</v>
      </c>
      <c r="X277" s="1" t="s">
        <v>1750</v>
      </c>
      <c r="Y277" s="1" t="s">
        <v>1751</v>
      </c>
      <c r="Z277" s="1" t="s">
        <v>1752</v>
      </c>
      <c r="AA277" s="1" t="s">
        <v>1753</v>
      </c>
      <c r="AB277" s="1" t="s">
        <v>1754</v>
      </c>
      <c r="AC277" s="4" t="s">
        <v>1755</v>
      </c>
      <c r="AD277" s="4" t="str">
        <f>HYPERLINK("https://drive.google.com/file/d/1tSLXgOKIARnOVBkwyZCjDxJ2zIQPhgcF/view?usp=drivesdk","Conclave Certificate July 2021")</f>
        <v>Conclave Certificate July 2021</v>
      </c>
      <c r="AE277" s="1" t="s">
        <v>1756</v>
      </c>
    </row>
    <row r="278" spans="1:31">
      <c r="A278" s="3">
        <v>44400.599557118054</v>
      </c>
      <c r="B278" s="1">
        <v>5</v>
      </c>
      <c r="C278" s="1">
        <v>2</v>
      </c>
      <c r="D278" s="1">
        <v>5</v>
      </c>
      <c r="E278" s="1" t="s">
        <v>37</v>
      </c>
      <c r="F278" s="1">
        <v>4</v>
      </c>
      <c r="G278" s="1">
        <v>5</v>
      </c>
      <c r="H278" s="1" t="s">
        <v>37</v>
      </c>
      <c r="I278" s="1" t="s">
        <v>37</v>
      </c>
      <c r="J278" s="1">
        <v>4</v>
      </c>
      <c r="K278" s="1" t="s">
        <v>37</v>
      </c>
      <c r="L278" s="1" t="s">
        <v>37</v>
      </c>
      <c r="M278" s="1" t="s">
        <v>37</v>
      </c>
      <c r="N278" s="1">
        <v>5</v>
      </c>
      <c r="O278" s="1" t="s">
        <v>37</v>
      </c>
      <c r="P278" s="1">
        <v>5</v>
      </c>
      <c r="Q278" s="1" t="s">
        <v>37</v>
      </c>
      <c r="R278" s="1" t="s">
        <v>37</v>
      </c>
      <c r="S278" s="1" t="s">
        <v>37</v>
      </c>
      <c r="T278" s="1">
        <v>5</v>
      </c>
      <c r="U278" s="1" t="s">
        <v>37</v>
      </c>
      <c r="V278" s="1" t="s">
        <v>37</v>
      </c>
      <c r="X278" s="1" t="s">
        <v>1757</v>
      </c>
      <c r="AB278" s="1" t="s">
        <v>1758</v>
      </c>
      <c r="AC278" s="4" t="s">
        <v>1759</v>
      </c>
      <c r="AD278" s="4" t="str">
        <f>HYPERLINK("https://drive.google.com/file/d/1plZ14JnBku--NyNjeRjCGyotlwUqM1Gy/view?usp=drivesdk","Conclave Certificate July 2021")</f>
        <v>Conclave Certificate July 2021</v>
      </c>
      <c r="AE278" s="1" t="s">
        <v>1760</v>
      </c>
    </row>
    <row r="279" spans="1:31">
      <c r="A279" s="3">
        <v>44400.604247453703</v>
      </c>
      <c r="B279" s="1">
        <v>5</v>
      </c>
      <c r="C279" s="1">
        <v>3</v>
      </c>
      <c r="D279" s="1">
        <v>3</v>
      </c>
      <c r="E279" s="1">
        <v>3</v>
      </c>
      <c r="F279" s="1">
        <v>2</v>
      </c>
      <c r="G279" s="1">
        <v>3</v>
      </c>
      <c r="H279" s="1">
        <v>2</v>
      </c>
      <c r="I279" s="1">
        <v>3</v>
      </c>
      <c r="J279" s="1">
        <v>3</v>
      </c>
      <c r="K279" s="1">
        <v>3</v>
      </c>
      <c r="L279" s="1">
        <v>3</v>
      </c>
      <c r="M279" s="1">
        <v>3</v>
      </c>
      <c r="N279" s="1">
        <v>3</v>
      </c>
      <c r="O279" s="1">
        <v>3</v>
      </c>
      <c r="P279" s="1">
        <v>3</v>
      </c>
      <c r="Q279" s="1">
        <v>3</v>
      </c>
      <c r="R279" s="1">
        <v>3</v>
      </c>
      <c r="S279" s="1">
        <v>3</v>
      </c>
      <c r="T279" s="1">
        <v>3</v>
      </c>
      <c r="U279" s="1">
        <v>3</v>
      </c>
      <c r="V279" s="1">
        <v>3</v>
      </c>
      <c r="X279" s="1" t="s">
        <v>1761</v>
      </c>
      <c r="Y279" s="1" t="s">
        <v>1762</v>
      </c>
      <c r="Z279" s="1" t="s">
        <v>1763</v>
      </c>
      <c r="AA279" s="1" t="s">
        <v>1764</v>
      </c>
      <c r="AB279" s="1" t="s">
        <v>1765</v>
      </c>
      <c r="AC279" s="4" t="s">
        <v>1766</v>
      </c>
      <c r="AD279" s="4" t="str">
        <f>HYPERLINK("https://drive.google.com/file/d/17l5hrQ1NX2UimQGGj9V33SA3LlH97Mmo/view?usp=drivesdk","Conclave Certificate July 2021")</f>
        <v>Conclave Certificate July 2021</v>
      </c>
      <c r="AE279" s="1" t="s">
        <v>1767</v>
      </c>
    </row>
    <row r="280" spans="1:31">
      <c r="A280" s="3">
        <v>44400.605653090279</v>
      </c>
      <c r="B280" s="1">
        <v>4</v>
      </c>
      <c r="C280" s="1">
        <v>4</v>
      </c>
      <c r="D280" s="1">
        <v>4</v>
      </c>
      <c r="E280" s="1" t="s">
        <v>37</v>
      </c>
      <c r="F280" s="1">
        <v>5</v>
      </c>
      <c r="G280" s="1">
        <v>4</v>
      </c>
      <c r="H280" s="1">
        <v>2</v>
      </c>
      <c r="I280" s="1" t="s">
        <v>37</v>
      </c>
      <c r="J280" s="1">
        <v>3</v>
      </c>
      <c r="K280" s="1" t="s">
        <v>37</v>
      </c>
      <c r="L280" s="1" t="s">
        <v>37</v>
      </c>
      <c r="M280" s="1">
        <v>4</v>
      </c>
      <c r="N280" s="1">
        <v>4</v>
      </c>
      <c r="O280" s="1" t="s">
        <v>37</v>
      </c>
      <c r="P280" s="1">
        <v>4</v>
      </c>
      <c r="Q280" s="1">
        <v>4</v>
      </c>
      <c r="R280" s="1">
        <v>4</v>
      </c>
      <c r="S280" s="1">
        <v>4</v>
      </c>
      <c r="T280" s="1">
        <v>4</v>
      </c>
      <c r="U280" s="1">
        <v>4</v>
      </c>
      <c r="V280" s="1" t="s">
        <v>37</v>
      </c>
      <c r="X280" s="1" t="s">
        <v>1768</v>
      </c>
      <c r="Y280" s="1" t="s">
        <v>1769</v>
      </c>
      <c r="Z280" s="1" t="s">
        <v>1770</v>
      </c>
      <c r="AA280" s="1" t="s">
        <v>1771</v>
      </c>
      <c r="AB280" s="1" t="s">
        <v>1772</v>
      </c>
      <c r="AC280" s="4" t="s">
        <v>1773</v>
      </c>
      <c r="AD280" s="4" t="str">
        <f>HYPERLINK("https://drive.google.com/file/d/1ogmYXbDxEzA0EOU7cl3WYVLZuWcQJBgi/view?usp=drivesdk","Conclave Certificate July 2021")</f>
        <v>Conclave Certificate July 2021</v>
      </c>
      <c r="AE280" s="1" t="s">
        <v>1774</v>
      </c>
    </row>
    <row r="281" spans="1:31">
      <c r="A281" s="3">
        <v>44400.606496087959</v>
      </c>
      <c r="B281" s="1">
        <v>4</v>
      </c>
      <c r="C281" s="1">
        <v>5</v>
      </c>
      <c r="D281" s="1">
        <v>5</v>
      </c>
      <c r="E281" s="1" t="s">
        <v>37</v>
      </c>
      <c r="F281" s="1">
        <v>5</v>
      </c>
      <c r="G281" s="1">
        <v>5</v>
      </c>
      <c r="H281" s="1">
        <v>3</v>
      </c>
      <c r="I281" s="1" t="s">
        <v>37</v>
      </c>
      <c r="J281" s="1">
        <v>5</v>
      </c>
      <c r="K281" s="1" t="s">
        <v>37</v>
      </c>
      <c r="L281" s="1" t="s">
        <v>37</v>
      </c>
      <c r="M281" s="1">
        <v>5</v>
      </c>
      <c r="N281" s="1">
        <v>5</v>
      </c>
      <c r="O281" s="1">
        <v>5</v>
      </c>
      <c r="P281" s="1" t="s">
        <v>37</v>
      </c>
      <c r="Q281" s="1">
        <v>5</v>
      </c>
      <c r="R281" s="1">
        <v>5</v>
      </c>
      <c r="S281" s="1" t="s">
        <v>37</v>
      </c>
      <c r="T281" s="1">
        <v>5</v>
      </c>
      <c r="U281" s="1">
        <v>5</v>
      </c>
      <c r="V281" s="1" t="s">
        <v>37</v>
      </c>
      <c r="X281" s="1" t="s">
        <v>1775</v>
      </c>
      <c r="Y281" s="1" t="s">
        <v>1776</v>
      </c>
      <c r="Z281" s="1" t="s">
        <v>1777</v>
      </c>
      <c r="AA281" s="1" t="s">
        <v>1778</v>
      </c>
      <c r="AB281" s="1" t="s">
        <v>1779</v>
      </c>
      <c r="AC281" s="4" t="s">
        <v>1780</v>
      </c>
      <c r="AD281" s="4" t="str">
        <f>HYPERLINK("https://drive.google.com/file/d/1uUKYlH1pMS56ZwNOrB5R5DeBlDRC8ich/view?usp=drivesdk","Conclave Certificate July 2021")</f>
        <v>Conclave Certificate July 2021</v>
      </c>
      <c r="AE281" s="1" t="s">
        <v>1781</v>
      </c>
    </row>
    <row r="282" spans="1:31">
      <c r="A282" s="3">
        <v>44400.614733807874</v>
      </c>
      <c r="B282" s="1">
        <v>4</v>
      </c>
      <c r="C282" s="1">
        <v>3</v>
      </c>
      <c r="D282" s="1">
        <v>4</v>
      </c>
      <c r="F282" s="1">
        <v>3</v>
      </c>
      <c r="G282" s="1">
        <v>3</v>
      </c>
      <c r="H282" s="1">
        <v>3</v>
      </c>
      <c r="I282" s="1">
        <v>4</v>
      </c>
      <c r="J282" s="1">
        <v>3</v>
      </c>
      <c r="K282" s="1">
        <v>4</v>
      </c>
      <c r="L282" s="1">
        <v>3</v>
      </c>
      <c r="M282" s="1">
        <v>4</v>
      </c>
      <c r="N282" s="1">
        <v>4</v>
      </c>
      <c r="O282" s="1">
        <v>4</v>
      </c>
      <c r="P282" s="1">
        <v>4</v>
      </c>
      <c r="Q282" s="1">
        <v>4</v>
      </c>
      <c r="R282" s="1">
        <v>4</v>
      </c>
      <c r="S282" s="1">
        <v>4</v>
      </c>
      <c r="U282" s="1">
        <v>3</v>
      </c>
      <c r="V282" s="1">
        <v>4</v>
      </c>
      <c r="X282" s="1" t="s">
        <v>1782</v>
      </c>
      <c r="Y282" s="1" t="s">
        <v>1783</v>
      </c>
      <c r="Z282" s="1" t="s">
        <v>1784</v>
      </c>
      <c r="AA282" s="1" t="s">
        <v>1785</v>
      </c>
      <c r="AB282" s="1" t="s">
        <v>1786</v>
      </c>
      <c r="AC282" s="4" t="s">
        <v>1787</v>
      </c>
      <c r="AD282" s="4" t="str">
        <f>HYPERLINK("https://drive.google.com/file/d/1YdkPPl0ONeDUrfUWmk6npHNkCvbBoBA7/view?usp=drivesdk","Conclave Certificate July 2021")</f>
        <v>Conclave Certificate July 2021</v>
      </c>
      <c r="AE282" s="1" t="s">
        <v>1788</v>
      </c>
    </row>
    <row r="283" spans="1:31">
      <c r="A283" s="3">
        <v>44400.615678634262</v>
      </c>
      <c r="B283" s="1">
        <v>4</v>
      </c>
      <c r="C283" s="1">
        <v>3</v>
      </c>
      <c r="D283" s="1">
        <v>3</v>
      </c>
      <c r="F283" s="1">
        <v>3</v>
      </c>
      <c r="G283" s="1">
        <v>4</v>
      </c>
      <c r="H283" s="1">
        <v>3</v>
      </c>
      <c r="N283" s="1">
        <v>4</v>
      </c>
      <c r="R283" s="1">
        <v>4</v>
      </c>
      <c r="S283" s="1">
        <v>4</v>
      </c>
      <c r="T283" s="1">
        <v>4</v>
      </c>
      <c r="V283" s="1">
        <v>4</v>
      </c>
      <c r="X283" s="1" t="s">
        <v>626</v>
      </c>
      <c r="Y283" s="1" t="s">
        <v>1789</v>
      </c>
      <c r="Z283" s="1" t="s">
        <v>1790</v>
      </c>
      <c r="AA283" s="1" t="s">
        <v>1791</v>
      </c>
      <c r="AB283" s="1" t="s">
        <v>1792</v>
      </c>
      <c r="AC283" s="4" t="s">
        <v>1793</v>
      </c>
      <c r="AD283" s="4" t="str">
        <f>HYPERLINK("https://drive.google.com/file/d/1FzcHhodnnLQ7YeHuw6_L-cwG6UKQ8msd/view?usp=drivesdk","Conclave Certificate July 2021")</f>
        <v>Conclave Certificate July 2021</v>
      </c>
      <c r="AE283" s="1" t="s">
        <v>1794</v>
      </c>
    </row>
    <row r="284" spans="1:31">
      <c r="A284" s="3">
        <v>44400.636043182865</v>
      </c>
      <c r="B284" s="1">
        <v>5</v>
      </c>
      <c r="C284" s="1">
        <v>5</v>
      </c>
      <c r="D284" s="1">
        <v>4</v>
      </c>
      <c r="E284" s="1" t="s">
        <v>37</v>
      </c>
      <c r="F284" s="1">
        <v>4</v>
      </c>
      <c r="G284" s="1">
        <v>4</v>
      </c>
      <c r="H284" s="1" t="s">
        <v>37</v>
      </c>
      <c r="I284" s="1" t="s">
        <v>37</v>
      </c>
      <c r="J284" s="1">
        <v>4</v>
      </c>
      <c r="K284" s="1" t="s">
        <v>37</v>
      </c>
      <c r="L284" s="1">
        <v>4</v>
      </c>
      <c r="M284" s="1">
        <v>5</v>
      </c>
      <c r="N284" s="1">
        <v>5</v>
      </c>
      <c r="O284" s="1">
        <v>4</v>
      </c>
      <c r="P284" s="1">
        <v>5</v>
      </c>
      <c r="Q284" s="1">
        <v>5</v>
      </c>
      <c r="R284" s="1">
        <v>5</v>
      </c>
      <c r="S284" s="1">
        <v>5</v>
      </c>
      <c r="T284" s="1">
        <v>5</v>
      </c>
      <c r="U284" s="1">
        <v>4</v>
      </c>
      <c r="V284" s="1">
        <v>5</v>
      </c>
      <c r="X284" s="1" t="s">
        <v>1795</v>
      </c>
      <c r="Y284" s="1" t="s">
        <v>1796</v>
      </c>
      <c r="Z284" s="1" t="s">
        <v>1797</v>
      </c>
      <c r="AA284" s="1" t="s">
        <v>1798</v>
      </c>
      <c r="AB284" s="1" t="s">
        <v>1799</v>
      </c>
      <c r="AC284" s="4" t="s">
        <v>1800</v>
      </c>
      <c r="AD284" s="4" t="str">
        <f>HYPERLINK("https://drive.google.com/file/d/1L-HsmF1GLuZ_7zRJHqSC6bKYD8gj82d6/view?usp=drivesdk","Conclave Certificate July 2021")</f>
        <v>Conclave Certificate July 2021</v>
      </c>
      <c r="AE284" s="1" t="s">
        <v>1801</v>
      </c>
    </row>
    <row r="285" spans="1:31">
      <c r="A285" s="3">
        <v>44400.637317789355</v>
      </c>
      <c r="B285" s="1">
        <v>5</v>
      </c>
      <c r="C285" s="1">
        <v>3</v>
      </c>
      <c r="D285" s="1">
        <v>5</v>
      </c>
      <c r="E285" s="1" t="s">
        <v>37</v>
      </c>
      <c r="F285" s="1">
        <v>5</v>
      </c>
      <c r="G285" s="1">
        <v>5</v>
      </c>
      <c r="H285" s="1">
        <v>5</v>
      </c>
      <c r="I285" s="1">
        <v>5</v>
      </c>
      <c r="J285" s="1">
        <v>5</v>
      </c>
      <c r="K285" s="1">
        <v>5</v>
      </c>
      <c r="L285" s="1">
        <v>5</v>
      </c>
      <c r="M285" s="1" t="s">
        <v>37</v>
      </c>
      <c r="N285" s="1" t="s">
        <v>37</v>
      </c>
      <c r="O285" s="1" t="s">
        <v>37</v>
      </c>
      <c r="P285" s="1" t="s">
        <v>37</v>
      </c>
      <c r="Q285" s="1" t="s">
        <v>37</v>
      </c>
      <c r="R285" s="1">
        <v>5</v>
      </c>
      <c r="S285" s="1" t="s">
        <v>37</v>
      </c>
      <c r="T285" s="1" t="s">
        <v>37</v>
      </c>
      <c r="U285" s="1" t="s">
        <v>37</v>
      </c>
      <c r="V285" s="1" t="s">
        <v>37</v>
      </c>
      <c r="X285" s="1" t="s">
        <v>1802</v>
      </c>
      <c r="Y285" s="1" t="s">
        <v>1803</v>
      </c>
      <c r="Z285" s="1" t="s">
        <v>1804</v>
      </c>
      <c r="AA285" s="1" t="s">
        <v>1805</v>
      </c>
      <c r="AB285" s="1" t="s">
        <v>1806</v>
      </c>
      <c r="AC285" s="4" t="s">
        <v>1807</v>
      </c>
      <c r="AD285" s="4" t="str">
        <f>HYPERLINK("https://drive.google.com/file/d/1mI70gB96DLrkC3P1WQAFK-eiOAFeG-0j/view?usp=drivesdk","Conclave Certificate July 2021")</f>
        <v>Conclave Certificate July 2021</v>
      </c>
      <c r="AE285" s="1" t="s">
        <v>1808</v>
      </c>
    </row>
    <row r="286" spans="1:31">
      <c r="A286" s="3">
        <v>44400.638540798609</v>
      </c>
      <c r="B286" s="1">
        <v>4</v>
      </c>
      <c r="C286" s="1">
        <v>3</v>
      </c>
      <c r="D286" s="1">
        <v>3</v>
      </c>
      <c r="F286" s="1">
        <v>3</v>
      </c>
      <c r="G286" s="1">
        <v>3</v>
      </c>
      <c r="H286" s="1">
        <v>1</v>
      </c>
      <c r="I286" s="1">
        <v>2</v>
      </c>
      <c r="K286" s="1">
        <v>3</v>
      </c>
      <c r="O286" s="1">
        <v>2</v>
      </c>
      <c r="P286" s="1">
        <v>4</v>
      </c>
      <c r="R286" s="1">
        <v>4</v>
      </c>
      <c r="T286" s="1">
        <v>4</v>
      </c>
      <c r="V286" s="1">
        <v>4</v>
      </c>
      <c r="X286" s="1" t="s">
        <v>1809</v>
      </c>
      <c r="Y286" s="1" t="s">
        <v>1810</v>
      </c>
      <c r="Z286" s="1" t="s">
        <v>1811</v>
      </c>
      <c r="AA286" s="1" t="s">
        <v>1812</v>
      </c>
      <c r="AB286" s="1" t="s">
        <v>1813</v>
      </c>
      <c r="AC286" s="4" t="s">
        <v>1814</v>
      </c>
      <c r="AD286" s="4" t="str">
        <f>HYPERLINK("https://drive.google.com/file/d/1jq4mpjULEe4BTblRg9IVlg8BofTtZU1C/view?usp=drivesdk","Conclave Certificate July 2021")</f>
        <v>Conclave Certificate July 2021</v>
      </c>
      <c r="AE286" s="1" t="s">
        <v>1815</v>
      </c>
    </row>
    <row r="287" spans="1:31">
      <c r="A287" s="3">
        <v>44400.645603310186</v>
      </c>
      <c r="B287" s="1">
        <v>3</v>
      </c>
      <c r="C287" s="1">
        <v>4</v>
      </c>
      <c r="D287" s="1">
        <v>3</v>
      </c>
      <c r="E287" s="1" t="s">
        <v>37</v>
      </c>
      <c r="F287" s="1">
        <v>4</v>
      </c>
      <c r="G287" s="1">
        <v>5</v>
      </c>
      <c r="H287" s="1">
        <v>5</v>
      </c>
      <c r="I287" s="1">
        <v>5</v>
      </c>
      <c r="J287" s="1">
        <v>5</v>
      </c>
      <c r="K287" s="1" t="s">
        <v>37</v>
      </c>
      <c r="L287" s="1" t="s">
        <v>37</v>
      </c>
      <c r="M287" s="1">
        <v>5</v>
      </c>
      <c r="N287" s="1">
        <v>4</v>
      </c>
      <c r="O287" s="1">
        <v>5</v>
      </c>
      <c r="P287" s="1" t="s">
        <v>37</v>
      </c>
      <c r="Q287" s="1">
        <v>5</v>
      </c>
      <c r="R287" s="1">
        <v>5</v>
      </c>
      <c r="S287" s="1">
        <v>4</v>
      </c>
      <c r="T287" s="1">
        <v>4</v>
      </c>
      <c r="U287" s="1">
        <v>5</v>
      </c>
      <c r="V287" s="1">
        <v>5</v>
      </c>
      <c r="X287" s="1" t="s">
        <v>97</v>
      </c>
      <c r="Y287" s="1" t="s">
        <v>1816</v>
      </c>
      <c r="Z287" s="1" t="s">
        <v>1817</v>
      </c>
      <c r="AA287" s="1" t="s">
        <v>1818</v>
      </c>
      <c r="AB287" s="1" t="s">
        <v>1819</v>
      </c>
      <c r="AC287" s="4" t="s">
        <v>1820</v>
      </c>
      <c r="AD287" s="4" t="str">
        <f>HYPERLINK("https://drive.google.com/file/d/1YmZHGxBxVeEMZX26GKlVkdvo6dezXxUz/view?usp=drivesdk","Conclave Certificate July 2021")</f>
        <v>Conclave Certificate July 2021</v>
      </c>
      <c r="AE287" s="1" t="s">
        <v>1821</v>
      </c>
    </row>
    <row r="288" spans="1:31">
      <c r="A288" s="3">
        <v>44400.647398252317</v>
      </c>
      <c r="B288" s="1">
        <v>5</v>
      </c>
      <c r="C288" s="1">
        <v>4</v>
      </c>
      <c r="D288" s="1">
        <v>4</v>
      </c>
      <c r="E288" s="1">
        <v>4</v>
      </c>
      <c r="F288" s="1">
        <v>3</v>
      </c>
      <c r="G288" s="1">
        <v>4</v>
      </c>
      <c r="H288" s="1">
        <v>3</v>
      </c>
      <c r="I288" s="1">
        <v>4</v>
      </c>
      <c r="J288" s="1">
        <v>4</v>
      </c>
      <c r="K288" s="1">
        <v>4</v>
      </c>
      <c r="L288" s="1">
        <v>4</v>
      </c>
      <c r="M288" s="1">
        <v>4</v>
      </c>
      <c r="N288" s="1">
        <v>4</v>
      </c>
      <c r="O288" s="1">
        <v>4</v>
      </c>
      <c r="P288" s="1">
        <v>4</v>
      </c>
      <c r="Q288" s="1">
        <v>4</v>
      </c>
      <c r="R288" s="1">
        <v>4</v>
      </c>
      <c r="S288" s="1">
        <v>4</v>
      </c>
      <c r="T288" s="1">
        <v>4</v>
      </c>
      <c r="U288" s="1">
        <v>4</v>
      </c>
      <c r="V288" s="1">
        <v>4</v>
      </c>
      <c r="X288" s="1" t="s">
        <v>1170</v>
      </c>
      <c r="Y288" s="1" t="s">
        <v>1822</v>
      </c>
      <c r="Z288" s="1" t="s">
        <v>1823</v>
      </c>
      <c r="AA288" s="1" t="s">
        <v>1824</v>
      </c>
      <c r="AB288" s="1" t="s">
        <v>1825</v>
      </c>
      <c r="AC288" s="4" t="s">
        <v>1826</v>
      </c>
      <c r="AD288" s="4" t="str">
        <f>HYPERLINK("https://drive.google.com/file/d/1kVXqnLj01nCRi-l9rIKiElinfxSWu1vd/view?usp=drivesdk","Conclave Certificate July 2021")</f>
        <v>Conclave Certificate July 2021</v>
      </c>
      <c r="AE288" s="1" t="s">
        <v>1827</v>
      </c>
    </row>
    <row r="289" spans="1:31">
      <c r="A289" s="3">
        <v>44400.648138564815</v>
      </c>
      <c r="B289" s="1">
        <v>4</v>
      </c>
      <c r="C289" s="1">
        <v>4</v>
      </c>
      <c r="D289" s="1">
        <v>3</v>
      </c>
      <c r="E289" s="1">
        <v>3</v>
      </c>
      <c r="F289" s="1">
        <v>3</v>
      </c>
      <c r="G289" s="1">
        <v>3</v>
      </c>
      <c r="H289" s="1">
        <v>3</v>
      </c>
      <c r="I289" s="1">
        <v>4</v>
      </c>
      <c r="J289" s="1">
        <v>4</v>
      </c>
      <c r="K289" s="1">
        <v>4</v>
      </c>
      <c r="L289" s="1">
        <v>3</v>
      </c>
      <c r="M289" s="1">
        <v>3</v>
      </c>
      <c r="N289" s="1">
        <v>3</v>
      </c>
      <c r="O289" s="1">
        <v>3</v>
      </c>
      <c r="P289" s="1">
        <v>4</v>
      </c>
      <c r="Q289" s="1">
        <v>4</v>
      </c>
      <c r="R289" s="1">
        <v>4</v>
      </c>
      <c r="S289" s="1">
        <v>3</v>
      </c>
      <c r="T289" s="1">
        <v>4</v>
      </c>
      <c r="U289" s="1">
        <v>4</v>
      </c>
      <c r="V289" s="1">
        <v>4</v>
      </c>
      <c r="X289" s="1" t="s">
        <v>724</v>
      </c>
      <c r="Z289" s="1" t="s">
        <v>1828</v>
      </c>
      <c r="AA289" s="1" t="s">
        <v>1829</v>
      </c>
      <c r="AB289" s="1" t="s">
        <v>1830</v>
      </c>
      <c r="AC289" s="4" t="s">
        <v>1831</v>
      </c>
      <c r="AD289" s="4" t="str">
        <f>HYPERLINK("https://drive.google.com/file/d/1EBmDJUwPVcl8nP78l28_br-qF0UHYKMK/view?usp=drivesdk","Conclave Certificate July 2021")</f>
        <v>Conclave Certificate July 2021</v>
      </c>
      <c r="AE289" s="1" t="s">
        <v>1832</v>
      </c>
    </row>
    <row r="290" spans="1:31">
      <c r="A290" s="3">
        <v>44400.655634166666</v>
      </c>
      <c r="B290" s="1">
        <v>5</v>
      </c>
      <c r="C290" s="1">
        <v>5</v>
      </c>
      <c r="D290" s="1">
        <v>5</v>
      </c>
      <c r="E290" s="1">
        <v>5</v>
      </c>
      <c r="F290" s="1">
        <v>4</v>
      </c>
      <c r="G290" s="1">
        <v>5</v>
      </c>
      <c r="H290" s="1">
        <v>3</v>
      </c>
      <c r="I290" s="1" t="s">
        <v>37</v>
      </c>
      <c r="J290" s="1">
        <v>4</v>
      </c>
      <c r="K290" s="1" t="s">
        <v>37</v>
      </c>
      <c r="L290" s="1" t="s">
        <v>37</v>
      </c>
      <c r="M290" s="1">
        <v>5</v>
      </c>
      <c r="N290" s="1">
        <v>5</v>
      </c>
      <c r="O290" s="1">
        <v>5</v>
      </c>
      <c r="P290" s="1">
        <v>5</v>
      </c>
      <c r="Q290" s="1">
        <v>4</v>
      </c>
      <c r="R290" s="1">
        <v>4</v>
      </c>
      <c r="S290" s="1">
        <v>5</v>
      </c>
      <c r="T290" s="1">
        <v>5</v>
      </c>
      <c r="U290" s="1" t="s">
        <v>37</v>
      </c>
      <c r="V290" s="1">
        <v>5</v>
      </c>
      <c r="X290" s="5" t="s">
        <v>1833</v>
      </c>
      <c r="Y290" s="1" t="s">
        <v>1834</v>
      </c>
      <c r="Z290" s="1" t="s">
        <v>1835</v>
      </c>
      <c r="AA290" s="1" t="s">
        <v>1836</v>
      </c>
      <c r="AB290" s="1" t="s">
        <v>1837</v>
      </c>
      <c r="AC290" s="4" t="s">
        <v>1838</v>
      </c>
      <c r="AD290" s="4" t="str">
        <f>HYPERLINK("https://drive.google.com/file/d/1VwTY1Vo3mNt4RrGyCuXIIQy4OUCOnxP-/view?usp=drivesdk","Conclave Certificate July 2021")</f>
        <v>Conclave Certificate July 2021</v>
      </c>
      <c r="AE290" s="1" t="s">
        <v>1839</v>
      </c>
    </row>
    <row r="291" spans="1:31">
      <c r="A291" s="3">
        <v>44400.65718465278</v>
      </c>
      <c r="B291" s="1">
        <v>4</v>
      </c>
      <c r="C291" s="1">
        <v>4</v>
      </c>
      <c r="D291" s="1">
        <v>4</v>
      </c>
      <c r="F291" s="1">
        <v>4</v>
      </c>
      <c r="G291" s="1">
        <v>4</v>
      </c>
      <c r="J291" s="1">
        <v>4</v>
      </c>
      <c r="S291" s="1">
        <v>4</v>
      </c>
      <c r="T291" s="1">
        <v>4</v>
      </c>
      <c r="V291" s="1">
        <v>3</v>
      </c>
      <c r="X291" s="1" t="s">
        <v>97</v>
      </c>
      <c r="Y291" s="1" t="s">
        <v>980</v>
      </c>
      <c r="Z291" s="1" t="s">
        <v>981</v>
      </c>
      <c r="AA291" s="1" t="s">
        <v>982</v>
      </c>
      <c r="AB291" s="1" t="s">
        <v>1840</v>
      </c>
      <c r="AC291" s="4" t="s">
        <v>1841</v>
      </c>
      <c r="AD291" s="4" t="str">
        <f>HYPERLINK("https://drive.google.com/file/d/1NWG9YCdIwmSBM3XDsyZGdrl1VHIKXzTB/view?usp=drivesdk","Conclave Certificate July 2021")</f>
        <v>Conclave Certificate July 2021</v>
      </c>
      <c r="AE291" s="1" t="s">
        <v>1842</v>
      </c>
    </row>
    <row r="292" spans="1:31">
      <c r="A292" s="3">
        <v>44400.657980868054</v>
      </c>
      <c r="B292" s="1">
        <v>4</v>
      </c>
      <c r="C292" s="1">
        <v>2</v>
      </c>
      <c r="D292" s="1">
        <v>4</v>
      </c>
      <c r="E292" s="1" t="s">
        <v>37</v>
      </c>
      <c r="F292" s="1">
        <v>3</v>
      </c>
      <c r="G292" s="1">
        <v>4</v>
      </c>
      <c r="H292" s="1">
        <v>3</v>
      </c>
      <c r="I292" s="1">
        <v>3</v>
      </c>
      <c r="J292" s="1">
        <v>3</v>
      </c>
      <c r="K292" s="1" t="s">
        <v>37</v>
      </c>
      <c r="L292" s="1">
        <v>5</v>
      </c>
      <c r="M292" s="1">
        <v>4</v>
      </c>
      <c r="N292" s="1">
        <v>3</v>
      </c>
      <c r="O292" s="1" t="s">
        <v>37</v>
      </c>
      <c r="P292" s="1">
        <v>5</v>
      </c>
      <c r="Q292" s="1" t="s">
        <v>37</v>
      </c>
      <c r="R292" s="1">
        <v>3</v>
      </c>
      <c r="S292" s="1">
        <v>3</v>
      </c>
      <c r="T292" s="1">
        <v>3</v>
      </c>
      <c r="U292" s="1">
        <v>3</v>
      </c>
      <c r="V292" s="1">
        <v>3</v>
      </c>
      <c r="X292" s="1" t="s">
        <v>1843</v>
      </c>
      <c r="Y292" s="1" t="s">
        <v>37</v>
      </c>
      <c r="Z292" s="1" t="s">
        <v>1844</v>
      </c>
      <c r="AA292" s="1" t="s">
        <v>1845</v>
      </c>
      <c r="AB292" s="1" t="s">
        <v>1846</v>
      </c>
      <c r="AC292" s="4" t="s">
        <v>1847</v>
      </c>
      <c r="AD292" s="4" t="str">
        <f>HYPERLINK("https://drive.google.com/file/d/16HZigChT69BgAv61QPg7w6Hsya-8Y5A_/view?usp=drivesdk","Conclave Certificate July 2021")</f>
        <v>Conclave Certificate July 2021</v>
      </c>
      <c r="AE292" s="1" t="s">
        <v>1848</v>
      </c>
    </row>
    <row r="293" spans="1:31">
      <c r="A293" s="3">
        <v>44400.669537187496</v>
      </c>
      <c r="B293" s="1">
        <v>4</v>
      </c>
      <c r="C293" s="1">
        <v>4</v>
      </c>
      <c r="D293" s="1">
        <v>4</v>
      </c>
      <c r="E293" s="1">
        <v>4</v>
      </c>
      <c r="F293" s="1">
        <v>3</v>
      </c>
      <c r="G293" s="1">
        <v>4</v>
      </c>
      <c r="H293" s="1" t="s">
        <v>37</v>
      </c>
      <c r="I293" s="1">
        <v>4</v>
      </c>
      <c r="J293" s="1">
        <v>3</v>
      </c>
      <c r="K293" s="1">
        <v>4</v>
      </c>
      <c r="L293" s="1" t="s">
        <v>37</v>
      </c>
      <c r="M293" s="1">
        <v>4</v>
      </c>
      <c r="N293" s="1">
        <v>4</v>
      </c>
      <c r="O293" s="1">
        <v>4</v>
      </c>
      <c r="P293" s="1">
        <v>5</v>
      </c>
      <c r="Q293" s="1">
        <v>4</v>
      </c>
      <c r="R293" s="1">
        <v>4</v>
      </c>
      <c r="T293" s="1">
        <v>4</v>
      </c>
      <c r="U293" s="1" t="s">
        <v>37</v>
      </c>
      <c r="V293" s="1">
        <v>4</v>
      </c>
      <c r="X293" s="1" t="s">
        <v>1849</v>
      </c>
      <c r="Y293" s="1" t="s">
        <v>1850</v>
      </c>
      <c r="Z293" s="1" t="s">
        <v>1851</v>
      </c>
      <c r="AA293" s="1" t="s">
        <v>1852</v>
      </c>
      <c r="AB293" s="1" t="s">
        <v>1853</v>
      </c>
      <c r="AC293" s="4" t="s">
        <v>1854</v>
      </c>
      <c r="AD293" s="4" t="str">
        <f>HYPERLINK("https://drive.google.com/file/d/1U-kgckf3HDvp6U1LDEriZzC3Qn36tsDp/view?usp=drivesdk","Conclave Certificate July 2021")</f>
        <v>Conclave Certificate July 2021</v>
      </c>
      <c r="AE293" s="1" t="s">
        <v>1855</v>
      </c>
    </row>
    <row r="294" spans="1:31">
      <c r="A294" s="3">
        <v>44400.672523981484</v>
      </c>
      <c r="B294" s="1">
        <v>3</v>
      </c>
      <c r="C294" s="1">
        <v>5</v>
      </c>
      <c r="D294" s="1">
        <v>4</v>
      </c>
      <c r="E294" s="1" t="s">
        <v>37</v>
      </c>
      <c r="F294" s="1">
        <v>3</v>
      </c>
      <c r="G294" s="1">
        <v>4</v>
      </c>
      <c r="H294" s="1">
        <v>3</v>
      </c>
      <c r="I294" s="1" t="s">
        <v>37</v>
      </c>
      <c r="J294" s="1">
        <v>4</v>
      </c>
      <c r="K294" s="1" t="s">
        <v>37</v>
      </c>
      <c r="L294" s="1" t="s">
        <v>37</v>
      </c>
      <c r="M294" s="1">
        <v>5</v>
      </c>
      <c r="N294" s="1">
        <v>5</v>
      </c>
      <c r="O294" s="1">
        <v>3</v>
      </c>
      <c r="P294" s="1">
        <v>4</v>
      </c>
      <c r="Q294" s="1" t="s">
        <v>37</v>
      </c>
      <c r="R294" s="1">
        <v>4</v>
      </c>
      <c r="S294" s="1" t="s">
        <v>37</v>
      </c>
      <c r="T294" s="1">
        <v>4</v>
      </c>
      <c r="U294" s="1" t="s">
        <v>37</v>
      </c>
      <c r="V294" s="1" t="s">
        <v>37</v>
      </c>
      <c r="X294" s="1" t="s">
        <v>1856</v>
      </c>
      <c r="Y294" s="1" t="s">
        <v>1857</v>
      </c>
      <c r="Z294" s="1" t="s">
        <v>1858</v>
      </c>
      <c r="AA294" s="1" t="s">
        <v>1859</v>
      </c>
      <c r="AB294" s="1" t="s">
        <v>1860</v>
      </c>
      <c r="AC294" s="4" t="s">
        <v>1861</v>
      </c>
      <c r="AD294" s="4" t="str">
        <f>HYPERLINK("https://drive.google.com/file/d/1Ya1Cqd4uQSnw0YyaQKh_iIzTonIeL_XN/view?usp=drivesdk","Conclave Certificate July 2021")</f>
        <v>Conclave Certificate July 2021</v>
      </c>
      <c r="AE294" s="1" t="s">
        <v>1862</v>
      </c>
    </row>
    <row r="295" spans="1:31">
      <c r="A295" s="3">
        <v>44400.678082083337</v>
      </c>
      <c r="B295" s="1">
        <v>5</v>
      </c>
      <c r="C295" s="1">
        <v>4</v>
      </c>
      <c r="D295" s="1">
        <v>4</v>
      </c>
      <c r="F295" s="1">
        <v>4</v>
      </c>
      <c r="G295" s="1">
        <v>4</v>
      </c>
      <c r="L295" s="1">
        <v>4</v>
      </c>
      <c r="M295" s="1">
        <v>4</v>
      </c>
      <c r="N295" s="1">
        <v>4</v>
      </c>
      <c r="O295" s="1">
        <v>4</v>
      </c>
      <c r="Q295" s="1">
        <v>4</v>
      </c>
      <c r="S295" s="1">
        <v>4</v>
      </c>
      <c r="T295" s="1">
        <v>4</v>
      </c>
      <c r="U295" s="1">
        <v>4</v>
      </c>
      <c r="V295" s="1">
        <v>4</v>
      </c>
      <c r="X295" s="1" t="s">
        <v>1863</v>
      </c>
      <c r="Y295" s="1" t="s">
        <v>31</v>
      </c>
      <c r="Z295" s="1" t="s">
        <v>1864</v>
      </c>
      <c r="AA295" s="1" t="s">
        <v>1865</v>
      </c>
      <c r="AB295" s="1" t="s">
        <v>1866</v>
      </c>
      <c r="AC295" s="4" t="s">
        <v>1867</v>
      </c>
      <c r="AD295" s="4" t="str">
        <f>HYPERLINK("https://drive.google.com/file/d/1TEp6PwYLSdh9w1jIpvULlSkTfiSwKIFJ/view?usp=drivesdk","Conclave Certificate July 2021")</f>
        <v>Conclave Certificate July 2021</v>
      </c>
      <c r="AE295" s="1" t="s">
        <v>1868</v>
      </c>
    </row>
    <row r="296" spans="1:31">
      <c r="A296" s="3">
        <v>44400.681818182871</v>
      </c>
      <c r="B296" s="1">
        <v>4</v>
      </c>
      <c r="C296" s="1">
        <v>5</v>
      </c>
      <c r="D296" s="1">
        <v>5</v>
      </c>
      <c r="E296" s="1">
        <v>5</v>
      </c>
      <c r="F296" s="1">
        <v>3</v>
      </c>
      <c r="G296" s="1">
        <v>4</v>
      </c>
      <c r="H296" s="1">
        <v>4</v>
      </c>
      <c r="I296" s="1" t="s">
        <v>37</v>
      </c>
      <c r="J296" s="1">
        <v>4</v>
      </c>
      <c r="K296" s="1">
        <v>5</v>
      </c>
      <c r="L296" s="1" t="s">
        <v>37</v>
      </c>
      <c r="M296" s="1">
        <v>5</v>
      </c>
      <c r="N296" s="1">
        <v>5</v>
      </c>
      <c r="O296" s="1">
        <v>5</v>
      </c>
      <c r="P296" s="1">
        <v>4</v>
      </c>
      <c r="Q296" s="1">
        <v>5</v>
      </c>
      <c r="R296" s="1">
        <v>5</v>
      </c>
      <c r="S296" s="1">
        <v>4</v>
      </c>
      <c r="T296" s="1">
        <v>4</v>
      </c>
      <c r="U296" s="1" t="s">
        <v>37</v>
      </c>
      <c r="V296" s="1">
        <v>5</v>
      </c>
      <c r="X296" s="1" t="s">
        <v>1869</v>
      </c>
      <c r="Y296" s="1" t="s">
        <v>1870</v>
      </c>
      <c r="Z296" s="1" t="s">
        <v>1871</v>
      </c>
      <c r="AA296" s="1" t="s">
        <v>1872</v>
      </c>
      <c r="AB296" s="1" t="s">
        <v>1873</v>
      </c>
      <c r="AC296" s="4" t="s">
        <v>1874</v>
      </c>
      <c r="AD296" s="4" t="str">
        <f>HYPERLINK("https://drive.google.com/file/d/1Xt0CbUft9dgVmGeVqbmVnJUnpS_ui926/view?usp=drivesdk","Conclave Certificate July 2021")</f>
        <v>Conclave Certificate July 2021</v>
      </c>
      <c r="AE296" s="1" t="s">
        <v>1875</v>
      </c>
    </row>
    <row r="297" spans="1:31">
      <c r="A297" s="3">
        <v>44400.68747178241</v>
      </c>
      <c r="B297" s="1">
        <v>4</v>
      </c>
      <c r="C297" s="1">
        <v>5</v>
      </c>
      <c r="D297" s="1">
        <v>5</v>
      </c>
      <c r="E297" s="1" t="s">
        <v>37</v>
      </c>
      <c r="F297" s="1">
        <v>1</v>
      </c>
      <c r="G297" s="1" t="s">
        <v>37</v>
      </c>
      <c r="H297" s="1" t="s">
        <v>37</v>
      </c>
      <c r="I297" s="1">
        <v>2</v>
      </c>
      <c r="J297" s="1" t="s">
        <v>37</v>
      </c>
      <c r="K297" s="1" t="s">
        <v>37</v>
      </c>
      <c r="L297" s="1">
        <v>5</v>
      </c>
      <c r="M297" s="1">
        <v>5</v>
      </c>
      <c r="N297" s="1" t="s">
        <v>37</v>
      </c>
      <c r="O297" s="1">
        <v>5</v>
      </c>
      <c r="P297" s="1">
        <v>5</v>
      </c>
      <c r="Q297" s="1" t="s">
        <v>37</v>
      </c>
      <c r="R297" s="1" t="s">
        <v>37</v>
      </c>
      <c r="S297" s="1">
        <v>5</v>
      </c>
      <c r="T297" s="1">
        <v>5</v>
      </c>
      <c r="U297" s="1">
        <v>5</v>
      </c>
      <c r="V297" s="1">
        <v>5</v>
      </c>
      <c r="X297" s="1" t="s">
        <v>1876</v>
      </c>
      <c r="Y297" s="1" t="s">
        <v>31</v>
      </c>
      <c r="AB297" s="1" t="s">
        <v>1877</v>
      </c>
      <c r="AC297" s="4" t="s">
        <v>1878</v>
      </c>
      <c r="AD297" s="4" t="str">
        <f>HYPERLINK("https://drive.google.com/file/d/1G3bow9-6HcRg_dd5ayIwQsGNwGNA1LRp/view?usp=drivesdk","Conclave Certificate July 2021")</f>
        <v>Conclave Certificate July 2021</v>
      </c>
      <c r="AE297" s="1" t="s">
        <v>1879</v>
      </c>
    </row>
    <row r="298" spans="1:31">
      <c r="A298" s="3">
        <v>44400.691218888889</v>
      </c>
      <c r="B298" s="1">
        <v>5</v>
      </c>
      <c r="C298" s="1">
        <v>5</v>
      </c>
      <c r="D298" s="1">
        <v>5</v>
      </c>
      <c r="E298" s="1">
        <v>5</v>
      </c>
      <c r="F298" s="1">
        <v>5</v>
      </c>
      <c r="G298" s="1">
        <v>5</v>
      </c>
      <c r="H298" s="1">
        <v>4</v>
      </c>
      <c r="I298" s="1" t="s">
        <v>37</v>
      </c>
      <c r="J298" s="1">
        <v>5</v>
      </c>
      <c r="K298" s="1">
        <v>5</v>
      </c>
      <c r="L298" s="1" t="s">
        <v>37</v>
      </c>
      <c r="M298" s="1">
        <v>5</v>
      </c>
      <c r="N298" s="1">
        <v>5</v>
      </c>
      <c r="O298" s="1">
        <v>5</v>
      </c>
      <c r="P298" s="1">
        <v>5</v>
      </c>
      <c r="Q298" s="1">
        <v>5</v>
      </c>
      <c r="R298" s="1">
        <v>5</v>
      </c>
      <c r="S298" s="1">
        <v>5</v>
      </c>
      <c r="T298" s="1">
        <v>5</v>
      </c>
      <c r="U298" s="1" t="s">
        <v>37</v>
      </c>
      <c r="V298" s="1">
        <v>5</v>
      </c>
      <c r="X298" s="1" t="s">
        <v>1880</v>
      </c>
      <c r="Y298" s="1" t="s">
        <v>1881</v>
      </c>
      <c r="Z298" s="1" t="s">
        <v>1882</v>
      </c>
      <c r="AA298" s="1" t="s">
        <v>1883</v>
      </c>
      <c r="AB298" s="1" t="s">
        <v>1884</v>
      </c>
      <c r="AC298" s="4" t="s">
        <v>1885</v>
      </c>
      <c r="AD298" s="4" t="str">
        <f>HYPERLINK("https://drive.google.com/file/d/1jwHzidGzoqVx4GY3FCYZo7GNhkkCbAIg/view?usp=drivesdk","Conclave Certificate July 2021")</f>
        <v>Conclave Certificate July 2021</v>
      </c>
      <c r="AE298" s="1" t="s">
        <v>1886</v>
      </c>
    </row>
    <row r="299" spans="1:31">
      <c r="A299" s="3">
        <v>44400.69223075232</v>
      </c>
      <c r="B299" s="1">
        <v>3</v>
      </c>
      <c r="C299" s="1">
        <v>5</v>
      </c>
      <c r="D299" s="1">
        <v>4</v>
      </c>
      <c r="E299" s="1" t="s">
        <v>37</v>
      </c>
      <c r="F299" s="1">
        <v>4</v>
      </c>
      <c r="G299" s="1">
        <v>4</v>
      </c>
      <c r="H299" s="1">
        <v>3</v>
      </c>
      <c r="I299" s="1" t="s">
        <v>37</v>
      </c>
      <c r="J299" s="1">
        <v>5</v>
      </c>
      <c r="K299" s="1" t="s">
        <v>37</v>
      </c>
      <c r="L299" s="1" t="s">
        <v>37</v>
      </c>
      <c r="M299" s="1">
        <v>5</v>
      </c>
      <c r="N299" s="1">
        <v>5</v>
      </c>
      <c r="O299" s="1">
        <v>5</v>
      </c>
      <c r="P299" s="1">
        <v>5</v>
      </c>
      <c r="Q299" s="1" t="s">
        <v>37</v>
      </c>
      <c r="R299" s="1">
        <v>4</v>
      </c>
      <c r="S299" s="1" t="s">
        <v>37</v>
      </c>
      <c r="T299" s="1">
        <v>5</v>
      </c>
      <c r="U299" s="1" t="s">
        <v>37</v>
      </c>
      <c r="V299" s="1" t="s">
        <v>37</v>
      </c>
      <c r="X299" s="1" t="s">
        <v>1887</v>
      </c>
      <c r="Y299" s="1" t="s">
        <v>1888</v>
      </c>
      <c r="Z299" s="1" t="s">
        <v>1889</v>
      </c>
      <c r="AA299" s="1" t="s">
        <v>1890</v>
      </c>
      <c r="AB299" s="1" t="s">
        <v>1891</v>
      </c>
      <c r="AC299" s="4" t="s">
        <v>1892</v>
      </c>
      <c r="AD299" s="4" t="str">
        <f>HYPERLINK("https://drive.google.com/file/d/15VQ9U_n4OoLw7WgqcaSvpmfBVVn2rjKe/view?usp=drivesdk","Conclave Certificate July 2021")</f>
        <v>Conclave Certificate July 2021</v>
      </c>
      <c r="AE299" s="1" t="s">
        <v>1893</v>
      </c>
    </row>
    <row r="300" spans="1:31">
      <c r="A300" s="3">
        <v>44400.697704710648</v>
      </c>
      <c r="B300" s="1">
        <v>5</v>
      </c>
      <c r="C300" s="1">
        <v>4</v>
      </c>
      <c r="D300" s="1">
        <v>4</v>
      </c>
      <c r="E300" s="1">
        <v>4</v>
      </c>
      <c r="F300" s="1">
        <v>4</v>
      </c>
      <c r="G300" s="1">
        <v>3</v>
      </c>
      <c r="H300" s="1">
        <v>3</v>
      </c>
      <c r="I300" s="1">
        <v>4</v>
      </c>
      <c r="J300" s="1">
        <v>3</v>
      </c>
      <c r="K300" s="1">
        <v>3</v>
      </c>
      <c r="L300" s="1">
        <v>4</v>
      </c>
      <c r="M300" s="1">
        <v>4</v>
      </c>
      <c r="N300" s="1">
        <v>4</v>
      </c>
      <c r="O300" s="1">
        <v>4</v>
      </c>
      <c r="P300" s="1">
        <v>4</v>
      </c>
      <c r="Q300" s="1">
        <v>4</v>
      </c>
      <c r="R300" s="1">
        <v>3</v>
      </c>
      <c r="T300" s="1">
        <v>4</v>
      </c>
      <c r="U300" s="1">
        <v>3</v>
      </c>
      <c r="V300" s="1">
        <v>4</v>
      </c>
      <c r="X300" s="1" t="s">
        <v>1894</v>
      </c>
      <c r="Y300" s="1" t="s">
        <v>1895</v>
      </c>
      <c r="Z300" s="1" t="s">
        <v>1896</v>
      </c>
      <c r="AA300" s="1" t="s">
        <v>1897</v>
      </c>
      <c r="AB300" s="1" t="s">
        <v>1898</v>
      </c>
      <c r="AC300" s="4" t="s">
        <v>1899</v>
      </c>
      <c r="AD300" s="4" t="str">
        <f>HYPERLINK("https://drive.google.com/file/d/1s_Vt3N6o6dezwkQ7VFgL7BPNo0i4avA_/view?usp=drivesdk","Conclave Certificate July 2021")</f>
        <v>Conclave Certificate July 2021</v>
      </c>
      <c r="AE300" s="1" t="s">
        <v>1900</v>
      </c>
    </row>
    <row r="301" spans="1:31">
      <c r="A301" s="3">
        <v>44400.701141273152</v>
      </c>
      <c r="B301" s="1">
        <v>5</v>
      </c>
      <c r="C301" s="1">
        <v>5</v>
      </c>
      <c r="D301" s="1">
        <v>5</v>
      </c>
      <c r="E301" s="1" t="s">
        <v>37</v>
      </c>
      <c r="F301" s="1">
        <v>5</v>
      </c>
      <c r="G301" s="1">
        <v>5</v>
      </c>
      <c r="H301" s="1" t="s">
        <v>37</v>
      </c>
      <c r="I301" s="1">
        <v>5</v>
      </c>
      <c r="J301" s="1" t="s">
        <v>37</v>
      </c>
      <c r="K301" s="1">
        <v>5</v>
      </c>
      <c r="L301" s="1" t="s">
        <v>37</v>
      </c>
      <c r="M301" s="1" t="s">
        <v>37</v>
      </c>
      <c r="N301" s="1" t="s">
        <v>37</v>
      </c>
      <c r="O301" s="1">
        <v>5</v>
      </c>
      <c r="P301" s="1">
        <v>5</v>
      </c>
      <c r="Q301" s="1">
        <v>5</v>
      </c>
      <c r="R301" s="1">
        <v>5</v>
      </c>
      <c r="S301" s="1">
        <v>5</v>
      </c>
      <c r="T301" s="1">
        <v>5</v>
      </c>
      <c r="U301" s="1">
        <v>5</v>
      </c>
      <c r="V301" s="1">
        <v>5</v>
      </c>
      <c r="X301" s="1" t="s">
        <v>37</v>
      </c>
      <c r="Y301" s="1" t="s">
        <v>1901</v>
      </c>
      <c r="Z301" s="1" t="s">
        <v>1902</v>
      </c>
      <c r="AA301" s="1" t="s">
        <v>1903</v>
      </c>
      <c r="AB301" s="1" t="s">
        <v>1904</v>
      </c>
      <c r="AC301" s="4" t="s">
        <v>1905</v>
      </c>
      <c r="AD301" s="4" t="str">
        <f>HYPERLINK("https://drive.google.com/file/d/1_yHlx-Ry20BKQ06Or_W3XKcxKKKKjwx3/view?usp=drivesdk","Conclave Certificate July 2021")</f>
        <v>Conclave Certificate July 2021</v>
      </c>
      <c r="AE301" s="1" t="s">
        <v>1906</v>
      </c>
    </row>
    <row r="302" spans="1:31">
      <c r="A302" s="3">
        <v>44400.706125636571</v>
      </c>
      <c r="B302" s="1">
        <v>5</v>
      </c>
      <c r="C302" s="1">
        <v>5</v>
      </c>
      <c r="D302" s="1">
        <v>5</v>
      </c>
      <c r="E302" s="1" t="s">
        <v>37</v>
      </c>
      <c r="F302" s="1">
        <v>5</v>
      </c>
      <c r="G302" s="1">
        <v>4</v>
      </c>
      <c r="H302" s="1">
        <v>2</v>
      </c>
      <c r="I302" s="1">
        <v>4</v>
      </c>
      <c r="J302" s="1">
        <v>4</v>
      </c>
      <c r="K302" s="1">
        <v>4</v>
      </c>
      <c r="L302" s="1" t="s">
        <v>37</v>
      </c>
      <c r="M302" s="1">
        <v>3</v>
      </c>
      <c r="N302" s="1">
        <v>5</v>
      </c>
      <c r="O302" s="1">
        <v>5</v>
      </c>
      <c r="P302" s="1">
        <v>5</v>
      </c>
      <c r="Q302" s="1">
        <v>4</v>
      </c>
      <c r="R302" s="1">
        <v>4</v>
      </c>
      <c r="S302" s="1" t="s">
        <v>37</v>
      </c>
      <c r="T302" s="1">
        <v>5</v>
      </c>
      <c r="U302" s="1" t="s">
        <v>37</v>
      </c>
      <c r="V302" s="1">
        <v>5</v>
      </c>
      <c r="X302" s="1" t="s">
        <v>1907</v>
      </c>
      <c r="Z302" s="1" t="s">
        <v>1908</v>
      </c>
      <c r="AA302" s="1" t="s">
        <v>1909</v>
      </c>
      <c r="AB302" s="1" t="s">
        <v>1910</v>
      </c>
      <c r="AC302" s="4" t="s">
        <v>1911</v>
      </c>
      <c r="AD302" s="4" t="str">
        <f>HYPERLINK("https://drive.google.com/file/d/1QgNat_mDUcxo1wCulQ682VkpMSdj_rss/view?usp=drivesdk","Conclave Certificate July 2021")</f>
        <v>Conclave Certificate July 2021</v>
      </c>
      <c r="AE302" s="1" t="s">
        <v>1912</v>
      </c>
    </row>
    <row r="303" spans="1:31">
      <c r="A303" s="3">
        <v>44400.717780185187</v>
      </c>
      <c r="B303" s="1">
        <v>5</v>
      </c>
      <c r="C303" s="1">
        <v>5</v>
      </c>
      <c r="D303" s="1">
        <v>5</v>
      </c>
      <c r="E303" s="1" t="s">
        <v>37</v>
      </c>
      <c r="F303" s="1">
        <v>5</v>
      </c>
      <c r="G303" s="1">
        <v>5</v>
      </c>
      <c r="H303" s="1">
        <v>5</v>
      </c>
      <c r="I303" s="1">
        <v>5</v>
      </c>
      <c r="J303" s="1">
        <v>5</v>
      </c>
      <c r="K303" s="1" t="s">
        <v>37</v>
      </c>
      <c r="L303" s="1" t="s">
        <v>37</v>
      </c>
      <c r="M303" s="1">
        <v>5</v>
      </c>
      <c r="N303" s="1">
        <v>5</v>
      </c>
      <c r="O303" s="1">
        <v>5</v>
      </c>
      <c r="P303" s="1">
        <v>5</v>
      </c>
      <c r="Q303" s="1" t="s">
        <v>37</v>
      </c>
      <c r="R303" s="1">
        <v>5</v>
      </c>
      <c r="S303" s="1">
        <v>5</v>
      </c>
      <c r="T303" s="1">
        <v>5</v>
      </c>
      <c r="U303" s="1" t="s">
        <v>37</v>
      </c>
      <c r="V303" s="1">
        <v>5</v>
      </c>
      <c r="X303" s="1" t="s">
        <v>1913</v>
      </c>
      <c r="Y303" s="1" t="s">
        <v>1914</v>
      </c>
      <c r="Z303" s="1" t="s">
        <v>1915</v>
      </c>
      <c r="AA303" s="1" t="s">
        <v>1916</v>
      </c>
      <c r="AB303" s="1" t="s">
        <v>1917</v>
      </c>
      <c r="AC303" s="4" t="s">
        <v>1918</v>
      </c>
      <c r="AD303" s="4" t="str">
        <f>HYPERLINK("https://drive.google.com/file/d/1C9B8yOJl96Qj-CkPoEC8kxCIux8EnxjK/view?usp=drivesdk","Conclave Certificate July 2021")</f>
        <v>Conclave Certificate July 2021</v>
      </c>
      <c r="AE303" s="1" t="s">
        <v>1919</v>
      </c>
    </row>
    <row r="304" spans="1:31">
      <c r="A304" s="3">
        <v>44400.721513472221</v>
      </c>
      <c r="B304" s="1">
        <v>5</v>
      </c>
      <c r="C304" s="1">
        <v>4</v>
      </c>
      <c r="D304" s="1">
        <v>4</v>
      </c>
      <c r="F304" s="1">
        <v>2</v>
      </c>
      <c r="G304" s="1">
        <v>3</v>
      </c>
      <c r="H304" s="1">
        <v>2</v>
      </c>
      <c r="M304" s="1">
        <v>4</v>
      </c>
      <c r="Q304" s="1">
        <v>4</v>
      </c>
      <c r="R304" s="1">
        <v>3</v>
      </c>
      <c r="T304" s="1">
        <v>4</v>
      </c>
      <c r="V304" s="1">
        <v>4</v>
      </c>
      <c r="X304" s="1" t="s">
        <v>1920</v>
      </c>
      <c r="Y304" s="1" t="s">
        <v>1921</v>
      </c>
      <c r="Z304" s="1" t="s">
        <v>1922</v>
      </c>
      <c r="AA304" s="1" t="s">
        <v>1923</v>
      </c>
      <c r="AB304" s="1" t="s">
        <v>1924</v>
      </c>
      <c r="AC304" s="4" t="s">
        <v>1925</v>
      </c>
      <c r="AD304" s="4" t="str">
        <f>HYPERLINK("https://drive.google.com/file/d/15frOXIVgoOwrNdne1hVDPfO5Tuedw9Xv/view?usp=drivesdk","Conclave Certificate July 2021")</f>
        <v>Conclave Certificate July 2021</v>
      </c>
      <c r="AE304" s="1" t="s">
        <v>1926</v>
      </c>
    </row>
    <row r="305" spans="1:31">
      <c r="A305" s="3">
        <v>44400.727859166669</v>
      </c>
      <c r="B305" s="1">
        <v>5</v>
      </c>
      <c r="C305" s="1">
        <v>4</v>
      </c>
      <c r="D305" s="1">
        <v>4</v>
      </c>
      <c r="E305" s="1">
        <v>4</v>
      </c>
      <c r="F305" s="1">
        <v>4</v>
      </c>
      <c r="G305" s="1">
        <v>4</v>
      </c>
      <c r="H305" s="1">
        <v>4</v>
      </c>
      <c r="I305" s="1">
        <v>4</v>
      </c>
      <c r="J305" s="1">
        <v>4</v>
      </c>
      <c r="K305" s="1">
        <v>4</v>
      </c>
      <c r="L305" s="1">
        <v>4</v>
      </c>
      <c r="M305" s="1">
        <v>4</v>
      </c>
      <c r="N305" s="1">
        <v>4</v>
      </c>
      <c r="O305" s="1">
        <v>4</v>
      </c>
      <c r="P305" s="1">
        <v>4</v>
      </c>
      <c r="Q305" s="1">
        <v>4</v>
      </c>
      <c r="R305" s="1">
        <v>4</v>
      </c>
      <c r="S305" s="1">
        <v>4</v>
      </c>
      <c r="T305" s="1">
        <v>4</v>
      </c>
      <c r="U305" s="1">
        <v>4</v>
      </c>
      <c r="V305" s="1">
        <v>4</v>
      </c>
      <c r="X305" s="1" t="s">
        <v>1927</v>
      </c>
      <c r="Y305" s="1" t="s">
        <v>1928</v>
      </c>
      <c r="Z305" s="1" t="s">
        <v>1929</v>
      </c>
      <c r="AA305" s="1" t="s">
        <v>1930</v>
      </c>
      <c r="AB305" s="1" t="s">
        <v>1931</v>
      </c>
      <c r="AC305" s="4" t="s">
        <v>1932</v>
      </c>
      <c r="AD305" s="4" t="str">
        <f>HYPERLINK("https://drive.google.com/file/d/1FK8IGfC-Oz4ST_vzclv98-50oWYc8Dxr/view?usp=drivesdk","Conclave Certificate July 2021")</f>
        <v>Conclave Certificate July 2021</v>
      </c>
      <c r="AE305" s="1" t="s">
        <v>1933</v>
      </c>
    </row>
    <row r="306" spans="1:31">
      <c r="A306" s="3">
        <v>44400.730926157412</v>
      </c>
      <c r="B306" s="1">
        <v>4</v>
      </c>
      <c r="C306" s="1">
        <v>5</v>
      </c>
      <c r="D306" s="1">
        <v>5</v>
      </c>
      <c r="E306" s="1" t="s">
        <v>37</v>
      </c>
      <c r="F306" s="1">
        <v>4</v>
      </c>
      <c r="G306" s="1">
        <v>4</v>
      </c>
      <c r="H306" s="1">
        <v>4</v>
      </c>
      <c r="I306" s="1">
        <v>4</v>
      </c>
      <c r="J306" s="1">
        <v>4</v>
      </c>
      <c r="K306" s="1" t="s">
        <v>37</v>
      </c>
      <c r="L306" s="1" t="s">
        <v>37</v>
      </c>
      <c r="M306" s="1">
        <v>4</v>
      </c>
      <c r="N306" s="1">
        <v>4</v>
      </c>
      <c r="O306" s="1">
        <v>5</v>
      </c>
      <c r="P306" s="1" t="s">
        <v>37</v>
      </c>
      <c r="Q306" s="1">
        <v>4</v>
      </c>
      <c r="R306" s="1">
        <v>4</v>
      </c>
      <c r="S306" s="1">
        <v>5</v>
      </c>
      <c r="T306" s="1">
        <v>5</v>
      </c>
      <c r="U306" s="1">
        <v>4</v>
      </c>
      <c r="X306" s="1" t="s">
        <v>1934</v>
      </c>
      <c r="Y306" s="1" t="s">
        <v>1935</v>
      </c>
      <c r="Z306" s="1" t="s">
        <v>1936</v>
      </c>
      <c r="AA306" s="1" t="s">
        <v>1937</v>
      </c>
      <c r="AB306" s="1" t="s">
        <v>1938</v>
      </c>
      <c r="AC306" s="4" t="s">
        <v>1939</v>
      </c>
      <c r="AD306" s="4" t="str">
        <f>HYPERLINK("https://drive.google.com/file/d/1JHFmeaKOK8lxHgr5gTq_OkCUExyPmI2P/view?usp=drivesdk","Conclave Certificate July 2021")</f>
        <v>Conclave Certificate July 2021</v>
      </c>
      <c r="AE306" s="1" t="s">
        <v>1940</v>
      </c>
    </row>
    <row r="307" spans="1:31">
      <c r="A307" s="3">
        <v>44400.742294444441</v>
      </c>
      <c r="B307" s="1">
        <v>4</v>
      </c>
      <c r="C307" s="1">
        <v>3</v>
      </c>
      <c r="D307" s="1">
        <v>5</v>
      </c>
      <c r="E307" s="1">
        <v>5</v>
      </c>
      <c r="F307" s="1">
        <v>4</v>
      </c>
      <c r="G307" s="1">
        <v>5</v>
      </c>
      <c r="H307" s="1" t="s">
        <v>37</v>
      </c>
      <c r="I307" s="1">
        <v>4</v>
      </c>
      <c r="J307" s="1">
        <v>5</v>
      </c>
      <c r="K307" s="1">
        <v>5</v>
      </c>
      <c r="L307" s="1" t="s">
        <v>37</v>
      </c>
      <c r="M307" s="1" t="s">
        <v>37</v>
      </c>
      <c r="N307" s="1">
        <v>5</v>
      </c>
      <c r="O307" s="1">
        <v>5</v>
      </c>
      <c r="P307" s="1">
        <v>5</v>
      </c>
      <c r="Q307" s="1">
        <v>5</v>
      </c>
      <c r="R307" s="1">
        <v>5</v>
      </c>
      <c r="S307" s="1">
        <v>5</v>
      </c>
      <c r="T307" s="1">
        <v>5</v>
      </c>
      <c r="U307" s="1">
        <v>5</v>
      </c>
      <c r="V307" s="1">
        <v>5</v>
      </c>
      <c r="X307" s="1" t="s">
        <v>1941</v>
      </c>
      <c r="Y307" s="1" t="s">
        <v>1942</v>
      </c>
      <c r="Z307" s="1" t="s">
        <v>1943</v>
      </c>
      <c r="AA307" s="1" t="s">
        <v>1944</v>
      </c>
      <c r="AB307" s="1" t="s">
        <v>1945</v>
      </c>
      <c r="AC307" s="4" t="s">
        <v>1946</v>
      </c>
      <c r="AD307" s="4" t="str">
        <f>HYPERLINK("https://drive.google.com/file/d/16O-Z2Ykxs8QLJ4f6Yik6mejqXWxsftAS/view?usp=drivesdk","Conclave Certificate July 2021")</f>
        <v>Conclave Certificate July 2021</v>
      </c>
      <c r="AE307" s="1" t="s">
        <v>1947</v>
      </c>
    </row>
    <row r="308" spans="1:31">
      <c r="A308" s="3">
        <v>44400.745817777773</v>
      </c>
      <c r="B308" s="1">
        <v>5</v>
      </c>
      <c r="C308" s="1">
        <v>3</v>
      </c>
      <c r="D308" s="1">
        <v>4</v>
      </c>
      <c r="E308" s="1">
        <v>4</v>
      </c>
      <c r="F308" s="1">
        <v>4</v>
      </c>
      <c r="G308" s="1">
        <v>4</v>
      </c>
      <c r="H308" s="1">
        <v>4</v>
      </c>
      <c r="I308" s="1">
        <v>4</v>
      </c>
      <c r="J308" s="1">
        <v>4</v>
      </c>
      <c r="K308" s="1">
        <v>4</v>
      </c>
      <c r="L308" s="1">
        <v>5</v>
      </c>
      <c r="M308" s="1" t="s">
        <v>37</v>
      </c>
      <c r="N308" s="1" t="s">
        <v>37</v>
      </c>
      <c r="O308" s="1" t="s">
        <v>37</v>
      </c>
      <c r="P308" s="1">
        <v>5</v>
      </c>
      <c r="Q308" s="1" t="s">
        <v>37</v>
      </c>
      <c r="R308" s="1">
        <v>5</v>
      </c>
      <c r="S308" s="1">
        <v>5</v>
      </c>
      <c r="T308" s="1" t="s">
        <v>37</v>
      </c>
      <c r="U308" s="1" t="s">
        <v>37</v>
      </c>
      <c r="V308" s="1">
        <v>5</v>
      </c>
      <c r="X308" s="1" t="s">
        <v>438</v>
      </c>
      <c r="Y308" s="1" t="s">
        <v>439</v>
      </c>
      <c r="Z308" s="1" t="s">
        <v>440</v>
      </c>
      <c r="AA308" s="1" t="s">
        <v>441</v>
      </c>
      <c r="AB308" s="1" t="s">
        <v>1948</v>
      </c>
      <c r="AC308" s="4" t="s">
        <v>1949</v>
      </c>
      <c r="AD308" s="4" t="str">
        <f>HYPERLINK("https://drive.google.com/file/d/1yebEus6y3i-AUc_f-n70CPxANH8JUlUN/view?usp=drivesdk","Conclave Certificate July 2021")</f>
        <v>Conclave Certificate July 2021</v>
      </c>
      <c r="AE308" s="1" t="s">
        <v>1950</v>
      </c>
    </row>
    <row r="309" spans="1:31">
      <c r="A309" s="3">
        <v>44400.748784120369</v>
      </c>
      <c r="B309" s="1">
        <v>4</v>
      </c>
      <c r="C309" s="1">
        <v>4</v>
      </c>
      <c r="D309" s="1" t="s">
        <v>37</v>
      </c>
      <c r="E309" s="1" t="s">
        <v>37</v>
      </c>
      <c r="F309" s="1">
        <v>3</v>
      </c>
      <c r="G309" s="1">
        <v>4</v>
      </c>
      <c r="H309" s="1">
        <v>3</v>
      </c>
      <c r="I309" s="1" t="s">
        <v>37</v>
      </c>
      <c r="J309" s="1" t="s">
        <v>37</v>
      </c>
      <c r="K309" s="1">
        <v>5</v>
      </c>
      <c r="L309" s="1" t="s">
        <v>37</v>
      </c>
      <c r="M309" s="1" t="s">
        <v>37</v>
      </c>
      <c r="N309" s="1" t="s">
        <v>37</v>
      </c>
      <c r="O309" s="1" t="s">
        <v>37</v>
      </c>
      <c r="P309" s="1">
        <v>5</v>
      </c>
      <c r="Q309" s="1" t="s">
        <v>37</v>
      </c>
      <c r="R309" s="1" t="s">
        <v>37</v>
      </c>
      <c r="S309" s="1">
        <v>4</v>
      </c>
      <c r="T309" s="1" t="s">
        <v>37</v>
      </c>
      <c r="U309" s="1" t="s">
        <v>37</v>
      </c>
      <c r="V309" s="1">
        <v>5</v>
      </c>
      <c r="X309" s="1" t="s">
        <v>37</v>
      </c>
      <c r="Y309" s="1" t="s">
        <v>1951</v>
      </c>
      <c r="Z309" s="1" t="s">
        <v>1952</v>
      </c>
      <c r="AA309" s="1" t="s">
        <v>1953</v>
      </c>
      <c r="AB309" s="1" t="s">
        <v>1954</v>
      </c>
      <c r="AC309" s="4" t="s">
        <v>1955</v>
      </c>
      <c r="AD309" s="4" t="str">
        <f>HYPERLINK("https://drive.google.com/file/d/1AT5zH0CnjDm4fA95NQ5CC7UqdsYdThvC/view?usp=drivesdk","Conclave Certificate July 2021")</f>
        <v>Conclave Certificate July 2021</v>
      </c>
      <c r="AE309" s="1" t="s">
        <v>1956</v>
      </c>
    </row>
    <row r="310" spans="1:31">
      <c r="A310" s="3">
        <v>44400.750395416668</v>
      </c>
      <c r="B310" s="1">
        <v>4</v>
      </c>
      <c r="C310" s="1">
        <v>5</v>
      </c>
      <c r="D310" s="1">
        <v>4</v>
      </c>
      <c r="E310" s="1" t="s">
        <v>37</v>
      </c>
      <c r="F310" s="1">
        <v>4</v>
      </c>
      <c r="G310" s="1">
        <v>4</v>
      </c>
      <c r="H310" s="1">
        <v>3</v>
      </c>
      <c r="I310" s="1" t="s">
        <v>37</v>
      </c>
      <c r="J310" s="1" t="s">
        <v>37</v>
      </c>
      <c r="K310" s="1">
        <v>5</v>
      </c>
      <c r="L310" s="1" t="s">
        <v>37</v>
      </c>
      <c r="M310" s="1" t="s">
        <v>37</v>
      </c>
      <c r="N310" s="1">
        <v>3</v>
      </c>
      <c r="O310" s="1" t="s">
        <v>37</v>
      </c>
      <c r="P310" s="1">
        <v>5</v>
      </c>
      <c r="Q310" s="1" t="s">
        <v>37</v>
      </c>
      <c r="R310" s="1">
        <v>4</v>
      </c>
      <c r="S310" s="1">
        <v>4</v>
      </c>
      <c r="T310" s="1" t="s">
        <v>37</v>
      </c>
      <c r="U310" s="1" t="s">
        <v>37</v>
      </c>
      <c r="V310" s="1">
        <v>4</v>
      </c>
      <c r="X310" s="1" t="s">
        <v>1957</v>
      </c>
      <c r="Y310" s="1" t="s">
        <v>1958</v>
      </c>
      <c r="Z310" s="1" t="s">
        <v>1952</v>
      </c>
      <c r="AA310" s="1" t="s">
        <v>1953</v>
      </c>
      <c r="AB310" s="1" t="s">
        <v>1959</v>
      </c>
      <c r="AC310" s="4" t="s">
        <v>1960</v>
      </c>
      <c r="AD310" s="4" t="str">
        <f>HYPERLINK("https://drive.google.com/file/d/1hrGYSGstKHazcYx95_kRv8h5GoqCe_TZ/view?usp=drivesdk","Conclave Certificate July 2021")</f>
        <v>Conclave Certificate July 2021</v>
      </c>
      <c r="AE310" s="1" t="s">
        <v>1961</v>
      </c>
    </row>
    <row r="311" spans="1:31">
      <c r="A311" s="3">
        <v>44400.751959317131</v>
      </c>
      <c r="B311" s="1">
        <v>4</v>
      </c>
      <c r="C311" s="1">
        <v>3</v>
      </c>
      <c r="D311" s="1">
        <v>4</v>
      </c>
      <c r="E311" s="1" t="s">
        <v>37</v>
      </c>
      <c r="F311" s="1">
        <v>4</v>
      </c>
      <c r="G311" s="1" t="s">
        <v>37</v>
      </c>
      <c r="H311" s="1" t="s">
        <v>37</v>
      </c>
      <c r="I311" s="1" t="s">
        <v>37</v>
      </c>
      <c r="J311" s="1" t="s">
        <v>37</v>
      </c>
      <c r="K311" s="1">
        <v>4</v>
      </c>
      <c r="L311" s="1" t="s">
        <v>37</v>
      </c>
      <c r="M311" s="1" t="s">
        <v>37</v>
      </c>
      <c r="N311" s="1">
        <v>5</v>
      </c>
      <c r="O311" s="1" t="s">
        <v>37</v>
      </c>
      <c r="P311" s="1">
        <v>5</v>
      </c>
      <c r="Q311" s="1">
        <v>5</v>
      </c>
      <c r="R311" s="1" t="s">
        <v>37</v>
      </c>
      <c r="S311" s="1">
        <v>5</v>
      </c>
      <c r="T311" s="1">
        <v>5</v>
      </c>
      <c r="U311" s="1" t="s">
        <v>37</v>
      </c>
      <c r="V311" s="1">
        <v>5</v>
      </c>
      <c r="X311" s="1" t="s">
        <v>1962</v>
      </c>
      <c r="Y311" s="1" t="s">
        <v>1963</v>
      </c>
      <c r="Z311" s="1" t="s">
        <v>1964</v>
      </c>
      <c r="AA311" s="1" t="s">
        <v>1965</v>
      </c>
      <c r="AB311" s="1" t="s">
        <v>1966</v>
      </c>
      <c r="AC311" s="4" t="s">
        <v>1967</v>
      </c>
      <c r="AD311" s="4" t="str">
        <f>HYPERLINK("https://drive.google.com/file/d/15LNKoqgwFteutOYTZus_PuRD1ekRJnj6/view?usp=drivesdk","Conclave Certificate July 2021")</f>
        <v>Conclave Certificate July 2021</v>
      </c>
      <c r="AE311" s="1" t="s">
        <v>1968</v>
      </c>
    </row>
    <row r="312" spans="1:31">
      <c r="A312" s="3">
        <v>44400.7735306713</v>
      </c>
      <c r="B312" s="1">
        <v>4</v>
      </c>
      <c r="C312" s="1">
        <v>3</v>
      </c>
      <c r="D312" s="1">
        <v>4</v>
      </c>
      <c r="F312" s="1">
        <v>3</v>
      </c>
      <c r="G312" s="1">
        <v>3</v>
      </c>
      <c r="H312" s="1">
        <v>3</v>
      </c>
      <c r="I312" s="1">
        <v>3</v>
      </c>
      <c r="J312" s="1">
        <v>4</v>
      </c>
      <c r="K312" s="1">
        <v>3</v>
      </c>
      <c r="M312" s="1">
        <v>4</v>
      </c>
      <c r="Q312" s="1">
        <v>4</v>
      </c>
      <c r="R312" s="1">
        <v>4</v>
      </c>
      <c r="S312" s="1">
        <v>4</v>
      </c>
      <c r="T312" s="1">
        <v>4</v>
      </c>
      <c r="V312" s="1">
        <v>4</v>
      </c>
      <c r="X312" s="1" t="s">
        <v>1969</v>
      </c>
      <c r="Y312" s="1" t="s">
        <v>1970</v>
      </c>
      <c r="AB312" s="1" t="s">
        <v>1971</v>
      </c>
      <c r="AC312" s="4" t="s">
        <v>1972</v>
      </c>
      <c r="AD312" s="4" t="str">
        <f>HYPERLINK("https://drive.google.com/file/d/1bc5HKvN-z29yZFzG_lWhcF6frddlz49a/view?usp=drivesdk","Conclave Certificate July 2021")</f>
        <v>Conclave Certificate July 2021</v>
      </c>
      <c r="AE312" s="1" t="s">
        <v>1973</v>
      </c>
    </row>
    <row r="313" spans="1:31">
      <c r="A313" s="3">
        <v>44400.775869409721</v>
      </c>
      <c r="B313" s="1">
        <v>3</v>
      </c>
      <c r="C313" s="1">
        <v>5</v>
      </c>
      <c r="D313" s="1">
        <v>3</v>
      </c>
      <c r="E313" s="1" t="s">
        <v>37</v>
      </c>
      <c r="F313" s="1">
        <v>5</v>
      </c>
      <c r="G313" s="1">
        <v>5</v>
      </c>
      <c r="H313" s="1">
        <v>3</v>
      </c>
      <c r="I313" s="1" t="s">
        <v>37</v>
      </c>
      <c r="J313" s="1">
        <v>5</v>
      </c>
      <c r="K313" s="1" t="s">
        <v>37</v>
      </c>
      <c r="L313" s="1">
        <v>4</v>
      </c>
      <c r="M313" s="1" t="s">
        <v>37</v>
      </c>
      <c r="N313" s="1">
        <v>4</v>
      </c>
      <c r="O313" s="1">
        <v>4</v>
      </c>
      <c r="P313" s="1">
        <v>3</v>
      </c>
      <c r="Q313" s="1">
        <v>3</v>
      </c>
      <c r="R313" s="1">
        <v>5</v>
      </c>
      <c r="S313" s="1">
        <v>4</v>
      </c>
      <c r="T313" s="1">
        <v>3</v>
      </c>
      <c r="U313" s="1" t="s">
        <v>37</v>
      </c>
      <c r="V313" s="1">
        <v>3</v>
      </c>
      <c r="X313" s="1" t="s">
        <v>1974</v>
      </c>
      <c r="Y313" s="1" t="s">
        <v>56</v>
      </c>
      <c r="Z313" s="1" t="s">
        <v>1975</v>
      </c>
      <c r="AA313" s="1" t="s">
        <v>1976</v>
      </c>
      <c r="AB313" s="1" t="s">
        <v>1977</v>
      </c>
      <c r="AC313" s="4" t="s">
        <v>1978</v>
      </c>
      <c r="AD313" s="4" t="str">
        <f>HYPERLINK("https://drive.google.com/file/d/1PMnD-oizx264irRi0mrj2gfsDJoWMX_q/view?usp=drivesdk","Conclave Certificate July 2021")</f>
        <v>Conclave Certificate July 2021</v>
      </c>
      <c r="AE313" s="1" t="s">
        <v>1979</v>
      </c>
    </row>
    <row r="314" spans="1:31">
      <c r="A314" s="3">
        <v>44400.776335127317</v>
      </c>
      <c r="X314" s="1" t="s">
        <v>1980</v>
      </c>
      <c r="Z314" s="1" t="s">
        <v>1981</v>
      </c>
      <c r="AA314" s="1" t="s">
        <v>1982</v>
      </c>
      <c r="AB314" s="1" t="s">
        <v>1983</v>
      </c>
      <c r="AC314" s="4" t="s">
        <v>1984</v>
      </c>
      <c r="AD314" s="4" t="str">
        <f>HYPERLINK("https://drive.google.com/file/d/1h2XiPmdtbm7dvGq869e15dHUITu_-4sy/view?usp=drivesdk","Conclave Certificate July 2021")</f>
        <v>Conclave Certificate July 2021</v>
      </c>
      <c r="AE314" s="1" t="s">
        <v>1985</v>
      </c>
    </row>
    <row r="315" spans="1:31">
      <c r="A315" s="3">
        <v>44400.77692423611</v>
      </c>
      <c r="B315" s="1">
        <v>5</v>
      </c>
      <c r="C315" s="1">
        <v>4</v>
      </c>
      <c r="D315" s="1">
        <v>4</v>
      </c>
      <c r="F315" s="1">
        <v>2</v>
      </c>
      <c r="G315" s="1">
        <v>4</v>
      </c>
      <c r="I315" s="1">
        <v>4</v>
      </c>
      <c r="J315" s="1">
        <v>3</v>
      </c>
      <c r="K315" s="1">
        <v>3</v>
      </c>
      <c r="L315" s="1">
        <v>3</v>
      </c>
      <c r="N315" s="1">
        <v>4</v>
      </c>
      <c r="O315" s="1">
        <v>4</v>
      </c>
      <c r="P315" s="1">
        <v>4</v>
      </c>
      <c r="Q315" s="1">
        <v>3</v>
      </c>
      <c r="R315" s="1">
        <v>4</v>
      </c>
      <c r="S315" s="1">
        <v>4</v>
      </c>
      <c r="T315" s="1">
        <v>4</v>
      </c>
      <c r="V315" s="1">
        <v>4</v>
      </c>
      <c r="X315" s="1" t="s">
        <v>1986</v>
      </c>
      <c r="Y315" s="1" t="s">
        <v>1987</v>
      </c>
      <c r="Z315" s="1" t="s">
        <v>1988</v>
      </c>
      <c r="AA315" s="1" t="s">
        <v>1989</v>
      </c>
      <c r="AB315" s="1" t="s">
        <v>1990</v>
      </c>
      <c r="AC315" s="4" t="s">
        <v>1991</v>
      </c>
      <c r="AD315" s="4" t="str">
        <f>HYPERLINK("https://drive.google.com/file/d/1zCv_et3DjgkaTh_n4T85fRiYv7OP3d8T/view?usp=drivesdk","Conclave Certificate July 2021")</f>
        <v>Conclave Certificate July 2021</v>
      </c>
      <c r="AE315" s="1" t="s">
        <v>1992</v>
      </c>
    </row>
    <row r="316" spans="1:31">
      <c r="A316" s="3">
        <v>44400.780303900465</v>
      </c>
      <c r="B316" s="1">
        <v>5</v>
      </c>
      <c r="C316" s="1">
        <v>5</v>
      </c>
      <c r="D316" s="1">
        <v>5</v>
      </c>
      <c r="E316" s="1">
        <v>5</v>
      </c>
      <c r="F316" s="1">
        <v>5</v>
      </c>
      <c r="G316" s="1">
        <v>5</v>
      </c>
      <c r="H316" s="1">
        <v>5</v>
      </c>
      <c r="I316" s="1">
        <v>5</v>
      </c>
      <c r="J316" s="1">
        <v>5</v>
      </c>
      <c r="K316" s="1">
        <v>5</v>
      </c>
      <c r="L316" s="1">
        <v>5</v>
      </c>
      <c r="M316" s="1">
        <v>5</v>
      </c>
      <c r="N316" s="1">
        <v>5</v>
      </c>
      <c r="O316" s="1">
        <v>5</v>
      </c>
      <c r="P316" s="1">
        <v>5</v>
      </c>
      <c r="Q316" s="1">
        <v>5</v>
      </c>
      <c r="R316" s="1">
        <v>5</v>
      </c>
      <c r="S316" s="1">
        <v>5</v>
      </c>
      <c r="T316" s="1">
        <v>5</v>
      </c>
      <c r="U316" s="1">
        <v>5</v>
      </c>
      <c r="V316" s="1">
        <v>5</v>
      </c>
      <c r="X316" s="1" t="s">
        <v>1993</v>
      </c>
      <c r="Y316" s="1" t="s">
        <v>1994</v>
      </c>
      <c r="Z316" s="1" t="s">
        <v>1995</v>
      </c>
      <c r="AA316" s="1" t="s">
        <v>1996</v>
      </c>
      <c r="AB316" s="1" t="s">
        <v>1997</v>
      </c>
      <c r="AC316" s="4" t="s">
        <v>1998</v>
      </c>
      <c r="AD316" s="4" t="str">
        <f>HYPERLINK("https://drive.google.com/file/d/1pNPlc8jD49W6-Q21ehNQ-qEhQk9V67jZ/view?usp=drivesdk","Conclave Certificate July 2021")</f>
        <v>Conclave Certificate July 2021</v>
      </c>
      <c r="AE316" s="1" t="s">
        <v>1999</v>
      </c>
    </row>
    <row r="317" spans="1:31">
      <c r="A317" s="3">
        <v>44400.794444131941</v>
      </c>
      <c r="B317" s="1">
        <v>5</v>
      </c>
      <c r="C317" s="1">
        <v>5</v>
      </c>
      <c r="D317" s="1">
        <v>5</v>
      </c>
      <c r="E317" s="1" t="s">
        <v>37</v>
      </c>
      <c r="F317" s="1">
        <v>5</v>
      </c>
      <c r="G317" s="1">
        <v>5</v>
      </c>
      <c r="H317" s="1" t="s">
        <v>37</v>
      </c>
      <c r="I317" s="1">
        <v>5</v>
      </c>
      <c r="J317" s="1">
        <v>5</v>
      </c>
      <c r="K317" s="1">
        <v>5</v>
      </c>
      <c r="L317" s="1">
        <v>5</v>
      </c>
      <c r="M317" s="1">
        <v>5</v>
      </c>
      <c r="N317" s="1">
        <v>5</v>
      </c>
      <c r="O317" s="1">
        <v>5</v>
      </c>
      <c r="P317" s="1">
        <v>5</v>
      </c>
      <c r="Q317" s="1">
        <v>5</v>
      </c>
      <c r="R317" s="1">
        <v>5</v>
      </c>
      <c r="S317" s="1">
        <v>5</v>
      </c>
      <c r="T317" s="1">
        <v>5</v>
      </c>
      <c r="U317" s="1">
        <v>5</v>
      </c>
      <c r="V317" s="1">
        <v>5</v>
      </c>
      <c r="X317" s="1" t="s">
        <v>2000</v>
      </c>
      <c r="Y317" s="1" t="s">
        <v>2001</v>
      </c>
      <c r="Z317" s="1" t="s">
        <v>2002</v>
      </c>
      <c r="AA317" s="1" t="s">
        <v>2003</v>
      </c>
      <c r="AB317" s="1" t="s">
        <v>2004</v>
      </c>
      <c r="AC317" s="4" t="s">
        <v>2005</v>
      </c>
      <c r="AD317" s="4" t="str">
        <f>HYPERLINK("https://drive.google.com/file/d/1mUREsK0M_k6EW9JBW-CN3q-OtQu_QN5M/view?usp=drivesdk","Conclave Certificate July 2021")</f>
        <v>Conclave Certificate July 2021</v>
      </c>
      <c r="AE317" s="1" t="s">
        <v>2006</v>
      </c>
    </row>
    <row r="318" spans="1:31">
      <c r="A318" s="3">
        <v>44400.80663663194</v>
      </c>
      <c r="B318" s="1">
        <v>3</v>
      </c>
      <c r="C318" s="1">
        <v>4</v>
      </c>
      <c r="D318" s="1">
        <v>3</v>
      </c>
      <c r="F318" s="1">
        <v>3</v>
      </c>
      <c r="G318" s="1">
        <v>3</v>
      </c>
      <c r="H318" s="1">
        <v>3</v>
      </c>
      <c r="J318" s="1">
        <v>3</v>
      </c>
      <c r="K318" s="1">
        <v>5</v>
      </c>
      <c r="L318" s="1">
        <v>4</v>
      </c>
      <c r="M318" s="1">
        <v>3</v>
      </c>
      <c r="N318" s="1">
        <v>3</v>
      </c>
      <c r="O318" s="1">
        <v>5</v>
      </c>
      <c r="P318" s="1">
        <v>5</v>
      </c>
      <c r="Q318" s="1">
        <v>4</v>
      </c>
      <c r="R318" s="1">
        <v>3</v>
      </c>
      <c r="S318" s="1">
        <v>3</v>
      </c>
      <c r="T318" s="1">
        <v>3</v>
      </c>
      <c r="V318" s="1">
        <v>5</v>
      </c>
      <c r="X318" s="1" t="s">
        <v>2007</v>
      </c>
      <c r="Y318" s="1" t="s">
        <v>2008</v>
      </c>
      <c r="Z318" s="1" t="s">
        <v>2009</v>
      </c>
      <c r="AA318" s="1" t="s">
        <v>2010</v>
      </c>
      <c r="AB318" s="1" t="s">
        <v>2011</v>
      </c>
      <c r="AC318" s="4" t="s">
        <v>2012</v>
      </c>
      <c r="AD318" s="4" t="str">
        <f>HYPERLINK("https://drive.google.com/file/d/1R4QnKYE-qhxhltQ2C13L8tjwsuRPJS86/view?usp=drivesdk","Conclave Certificate July 2021")</f>
        <v>Conclave Certificate July 2021</v>
      </c>
      <c r="AE318" s="1" t="s">
        <v>2013</v>
      </c>
    </row>
    <row r="319" spans="1:31">
      <c r="A319" s="3">
        <v>44400.833795590283</v>
      </c>
      <c r="B319" s="1">
        <v>5</v>
      </c>
      <c r="C319" s="1">
        <v>5</v>
      </c>
      <c r="D319" s="1">
        <v>5</v>
      </c>
      <c r="E319" s="1" t="s">
        <v>37</v>
      </c>
      <c r="F319" s="1">
        <v>5</v>
      </c>
      <c r="G319" s="1">
        <v>4</v>
      </c>
      <c r="H319" s="1">
        <v>3</v>
      </c>
      <c r="I319" s="1" t="s">
        <v>37</v>
      </c>
      <c r="J319" s="1" t="s">
        <v>37</v>
      </c>
      <c r="K319" s="1" t="s">
        <v>37</v>
      </c>
      <c r="L319" s="1" t="s">
        <v>37</v>
      </c>
      <c r="M319" s="1" t="s">
        <v>37</v>
      </c>
      <c r="N319" s="1">
        <v>4</v>
      </c>
      <c r="O319" s="1">
        <v>3</v>
      </c>
      <c r="P319" s="1">
        <v>5</v>
      </c>
      <c r="Q319" s="1">
        <v>5</v>
      </c>
      <c r="R319" s="1">
        <v>4</v>
      </c>
      <c r="S319" s="1">
        <v>5</v>
      </c>
      <c r="T319" s="1">
        <v>5</v>
      </c>
      <c r="U319" s="1" t="s">
        <v>37</v>
      </c>
      <c r="V319" s="1" t="s">
        <v>37</v>
      </c>
      <c r="X319" s="1" t="s">
        <v>2014</v>
      </c>
      <c r="Y319" s="1" t="s">
        <v>2015</v>
      </c>
      <c r="Z319" s="1" t="s">
        <v>2016</v>
      </c>
      <c r="AA319" s="1" t="s">
        <v>2017</v>
      </c>
      <c r="AB319" s="1" t="s">
        <v>2018</v>
      </c>
      <c r="AC319" s="4" t="s">
        <v>2019</v>
      </c>
      <c r="AD319" s="4" t="str">
        <f>HYPERLINK("https://drive.google.com/file/d/1j8DyQMFuYrVWrLQNwTVeK45kKgPDOA0Z/view?usp=drivesdk","Conclave Certificate July 2021")</f>
        <v>Conclave Certificate July 2021</v>
      </c>
      <c r="AE319" s="1" t="s">
        <v>2020</v>
      </c>
    </row>
    <row r="320" spans="1:31">
      <c r="A320" s="3">
        <v>44400.856267465279</v>
      </c>
      <c r="B320" s="1">
        <v>4</v>
      </c>
      <c r="C320" s="1">
        <v>4</v>
      </c>
      <c r="D320" s="1">
        <v>5</v>
      </c>
      <c r="E320" s="1" t="s">
        <v>37</v>
      </c>
      <c r="F320" s="1">
        <v>5</v>
      </c>
      <c r="G320" s="1">
        <v>5</v>
      </c>
      <c r="H320" s="1">
        <v>5</v>
      </c>
      <c r="I320" s="1" t="s">
        <v>37</v>
      </c>
      <c r="J320" s="1">
        <v>5</v>
      </c>
      <c r="K320" s="1">
        <v>5</v>
      </c>
      <c r="L320" s="1">
        <v>5</v>
      </c>
      <c r="M320" s="1" t="s">
        <v>37</v>
      </c>
      <c r="N320" s="1">
        <v>5</v>
      </c>
      <c r="O320" s="1">
        <v>5</v>
      </c>
      <c r="P320" s="1">
        <v>5</v>
      </c>
      <c r="Q320" s="1">
        <v>5</v>
      </c>
      <c r="R320" s="1">
        <v>5</v>
      </c>
      <c r="S320" s="1">
        <v>5</v>
      </c>
      <c r="T320" s="1">
        <v>5</v>
      </c>
      <c r="U320" s="1">
        <v>5</v>
      </c>
      <c r="V320" s="1">
        <v>5</v>
      </c>
      <c r="X320" s="1" t="s">
        <v>2021</v>
      </c>
      <c r="Y320" s="1" t="s">
        <v>2022</v>
      </c>
      <c r="Z320" s="1" t="s">
        <v>2023</v>
      </c>
      <c r="AA320" s="1" t="s">
        <v>2024</v>
      </c>
      <c r="AB320" s="1" t="s">
        <v>2025</v>
      </c>
      <c r="AC320" s="4" t="s">
        <v>2026</v>
      </c>
      <c r="AD320" s="4" t="str">
        <f>HYPERLINK("https://drive.google.com/file/d/1SVpx6_8Iow2eMOy-sFnte91w5klWvnUB/view?usp=drivesdk","Conclave Certificate July 2021")</f>
        <v>Conclave Certificate July 2021</v>
      </c>
      <c r="AE320" s="1" t="s">
        <v>2027</v>
      </c>
    </row>
    <row r="321" spans="1:31">
      <c r="A321" s="3">
        <v>44400.857904050921</v>
      </c>
      <c r="B321" s="1">
        <v>5</v>
      </c>
      <c r="C321" s="1">
        <v>5</v>
      </c>
      <c r="D321" s="1">
        <v>5</v>
      </c>
      <c r="E321" s="1">
        <v>5</v>
      </c>
      <c r="F321" s="1">
        <v>5</v>
      </c>
      <c r="G321" s="1">
        <v>5</v>
      </c>
      <c r="H321" s="1">
        <v>5</v>
      </c>
      <c r="I321" s="1" t="s">
        <v>37</v>
      </c>
      <c r="J321" s="1">
        <v>5</v>
      </c>
      <c r="K321" s="1">
        <v>5</v>
      </c>
      <c r="L321" s="1">
        <v>5</v>
      </c>
      <c r="M321" s="1" t="s">
        <v>37</v>
      </c>
      <c r="N321" s="1">
        <v>5</v>
      </c>
      <c r="O321" s="1">
        <v>5</v>
      </c>
      <c r="P321" s="1">
        <v>5</v>
      </c>
      <c r="Q321" s="1">
        <v>5</v>
      </c>
      <c r="R321" s="1">
        <v>5</v>
      </c>
      <c r="S321" s="1">
        <v>5</v>
      </c>
      <c r="T321" s="1">
        <v>5</v>
      </c>
      <c r="U321" s="1">
        <v>5</v>
      </c>
      <c r="V321" s="1">
        <v>5</v>
      </c>
      <c r="X321" s="1" t="s">
        <v>2021</v>
      </c>
      <c r="Y321" s="1" t="s">
        <v>2028</v>
      </c>
      <c r="Z321" s="1" t="s">
        <v>2023</v>
      </c>
      <c r="AA321" s="1" t="s">
        <v>2024</v>
      </c>
      <c r="AB321" s="1" t="s">
        <v>2029</v>
      </c>
      <c r="AC321" s="4" t="s">
        <v>2030</v>
      </c>
      <c r="AD321" s="4" t="str">
        <f>HYPERLINK("https://drive.google.com/file/d/1zHYY2Bu0efP38zQLUvOPNlqUccpU0tYV/view?usp=drivesdk","Conclave Certificate July 2021")</f>
        <v>Conclave Certificate July 2021</v>
      </c>
      <c r="AE321" s="1" t="s">
        <v>2031</v>
      </c>
    </row>
    <row r="322" spans="1:31">
      <c r="A322" s="3">
        <v>44400.858584780093</v>
      </c>
      <c r="B322" s="1">
        <v>3</v>
      </c>
      <c r="C322" s="1">
        <v>3</v>
      </c>
      <c r="D322" s="1">
        <v>3</v>
      </c>
      <c r="E322" s="1">
        <v>2</v>
      </c>
      <c r="F322" s="1">
        <v>3</v>
      </c>
      <c r="G322" s="1">
        <v>2</v>
      </c>
      <c r="H322" s="1">
        <v>3</v>
      </c>
      <c r="I322" s="1">
        <v>3</v>
      </c>
      <c r="J322" s="1">
        <v>2</v>
      </c>
      <c r="K322" s="1">
        <v>3</v>
      </c>
      <c r="L322" s="1">
        <v>1</v>
      </c>
      <c r="M322" s="1">
        <v>2</v>
      </c>
      <c r="N322" s="1">
        <v>2</v>
      </c>
      <c r="O322" s="1">
        <v>2</v>
      </c>
      <c r="P322" s="1">
        <v>3</v>
      </c>
      <c r="Q322" s="1">
        <v>3</v>
      </c>
      <c r="R322" s="1">
        <v>2</v>
      </c>
      <c r="S322" s="1">
        <v>3</v>
      </c>
      <c r="T322" s="1">
        <v>3</v>
      </c>
      <c r="U322" s="1">
        <v>2</v>
      </c>
      <c r="V322" s="1">
        <v>2</v>
      </c>
      <c r="X322" s="1" t="s">
        <v>2032</v>
      </c>
      <c r="Y322" s="1" t="s">
        <v>2033</v>
      </c>
      <c r="Z322" s="1" t="s">
        <v>2034</v>
      </c>
      <c r="AA322" s="1" t="s">
        <v>2035</v>
      </c>
      <c r="AB322" s="1" t="s">
        <v>2036</v>
      </c>
      <c r="AC322" s="4" t="s">
        <v>2037</v>
      </c>
      <c r="AD322" s="4" t="str">
        <f>HYPERLINK("https://drive.google.com/file/d/1i0uPFPjnSsNZ2goIjj1Fo24Oea7e3Jur/view?usp=drivesdk","Conclave Certificate July 2021")</f>
        <v>Conclave Certificate July 2021</v>
      </c>
      <c r="AE322" s="1" t="s">
        <v>2038</v>
      </c>
    </row>
    <row r="323" spans="1:31">
      <c r="A323" s="3">
        <v>44400.8830633912</v>
      </c>
      <c r="B323" s="1">
        <v>5</v>
      </c>
      <c r="C323" s="1">
        <v>5</v>
      </c>
      <c r="D323" s="1">
        <v>5</v>
      </c>
      <c r="F323" s="1">
        <v>5</v>
      </c>
      <c r="G323" s="1">
        <v>5</v>
      </c>
      <c r="H323" s="1">
        <v>4</v>
      </c>
      <c r="I323" s="1" t="s">
        <v>37</v>
      </c>
      <c r="J323" s="1" t="s">
        <v>37</v>
      </c>
      <c r="K323" s="1">
        <v>5</v>
      </c>
      <c r="L323" s="1" t="s">
        <v>37</v>
      </c>
      <c r="M323" s="1">
        <v>5</v>
      </c>
      <c r="N323" s="1">
        <v>5</v>
      </c>
      <c r="O323" s="1">
        <v>5</v>
      </c>
      <c r="P323" s="1">
        <v>4</v>
      </c>
      <c r="Q323" s="1">
        <v>5</v>
      </c>
      <c r="R323" s="1">
        <v>5</v>
      </c>
      <c r="S323" s="1">
        <v>5</v>
      </c>
      <c r="T323" s="1">
        <v>5</v>
      </c>
      <c r="U323" s="1" t="s">
        <v>37</v>
      </c>
      <c r="V323" s="1">
        <v>5</v>
      </c>
      <c r="X323" s="1" t="s">
        <v>2039</v>
      </c>
      <c r="Y323" s="1" t="s">
        <v>2040</v>
      </c>
      <c r="Z323" s="1" t="s">
        <v>2041</v>
      </c>
      <c r="AA323" s="1" t="s">
        <v>2042</v>
      </c>
      <c r="AB323" s="1" t="s">
        <v>2043</v>
      </c>
      <c r="AC323" s="4" t="s">
        <v>2044</v>
      </c>
      <c r="AD323" s="4" t="str">
        <f>HYPERLINK("https://drive.google.com/file/d/1TBsh4y7qL_fqw_xlBonsd6G09TZiHRRZ/view?usp=drivesdk","Conclave Certificate July 2021")</f>
        <v>Conclave Certificate July 2021</v>
      </c>
      <c r="AE323" s="1" t="s">
        <v>2045</v>
      </c>
    </row>
    <row r="324" spans="1:31">
      <c r="A324" s="3">
        <v>44400.883185370374</v>
      </c>
      <c r="B324" s="1">
        <v>5</v>
      </c>
      <c r="C324" s="1">
        <v>5</v>
      </c>
      <c r="D324" s="1">
        <v>4</v>
      </c>
      <c r="E324" s="1" t="s">
        <v>37</v>
      </c>
      <c r="F324" s="1">
        <v>5</v>
      </c>
      <c r="G324" s="1">
        <v>5</v>
      </c>
      <c r="H324" s="1" t="s">
        <v>37</v>
      </c>
      <c r="I324" s="1" t="s">
        <v>37</v>
      </c>
      <c r="J324" s="1">
        <v>5</v>
      </c>
      <c r="K324" s="1" t="s">
        <v>37</v>
      </c>
      <c r="L324" s="1" t="s">
        <v>37</v>
      </c>
      <c r="M324" s="1">
        <v>5</v>
      </c>
      <c r="N324" s="1" t="s">
        <v>37</v>
      </c>
      <c r="O324" s="1">
        <v>5</v>
      </c>
      <c r="P324" s="1">
        <v>5</v>
      </c>
      <c r="Q324" s="1">
        <v>5</v>
      </c>
      <c r="R324" s="1">
        <v>4</v>
      </c>
      <c r="S324" s="1">
        <v>4</v>
      </c>
      <c r="T324" s="1">
        <v>5</v>
      </c>
      <c r="U324" s="1" t="s">
        <v>37</v>
      </c>
      <c r="V324" s="1">
        <v>5</v>
      </c>
      <c r="X324" s="1" t="s">
        <v>2046</v>
      </c>
      <c r="Z324" s="1" t="s">
        <v>1414</v>
      </c>
      <c r="AA324" s="1" t="s">
        <v>2047</v>
      </c>
      <c r="AB324" s="1" t="s">
        <v>2048</v>
      </c>
      <c r="AC324" s="4" t="s">
        <v>2049</v>
      </c>
      <c r="AD324" s="4" t="str">
        <f>HYPERLINK("https://drive.google.com/file/d/1_XtpBUiT-0z-oIH71X_k8atrSca7ghl4/view?usp=drivesdk","Conclave Certificate July 2021")</f>
        <v>Conclave Certificate July 2021</v>
      </c>
      <c r="AE324" s="1" t="s">
        <v>2050</v>
      </c>
    </row>
    <row r="325" spans="1:31">
      <c r="A325" s="3">
        <v>44400.884230289354</v>
      </c>
      <c r="B325" s="1">
        <v>4</v>
      </c>
      <c r="C325" s="1">
        <v>2</v>
      </c>
      <c r="D325" s="1">
        <v>3</v>
      </c>
      <c r="F325" s="1">
        <v>3</v>
      </c>
      <c r="G325" s="1">
        <v>2</v>
      </c>
      <c r="H325" s="1">
        <v>2</v>
      </c>
      <c r="N325" s="1">
        <v>2</v>
      </c>
      <c r="O325" s="1">
        <v>2</v>
      </c>
      <c r="P325" s="1">
        <v>3</v>
      </c>
      <c r="Q325" s="1">
        <v>2</v>
      </c>
      <c r="T325" s="1">
        <v>2</v>
      </c>
      <c r="V325" s="1">
        <v>3</v>
      </c>
      <c r="X325" s="1" t="s">
        <v>2051</v>
      </c>
      <c r="Y325" s="1" t="s">
        <v>2052</v>
      </c>
      <c r="Z325" s="1" t="s">
        <v>2053</v>
      </c>
      <c r="AA325" s="1" t="s">
        <v>2054</v>
      </c>
      <c r="AB325" s="1" t="s">
        <v>2055</v>
      </c>
      <c r="AC325" s="4" t="s">
        <v>2056</v>
      </c>
      <c r="AD325" s="4" t="str">
        <f>HYPERLINK("https://drive.google.com/file/d/1CZ7q0DewwTF7J2K5YukxLDsPP6J7jPE1/view?usp=drivesdk","Conclave Certificate July 2021")</f>
        <v>Conclave Certificate July 2021</v>
      </c>
      <c r="AE325" s="1" t="s">
        <v>2057</v>
      </c>
    </row>
    <row r="326" spans="1:31">
      <c r="A326" s="3">
        <v>44400.884809988427</v>
      </c>
      <c r="B326" s="1">
        <v>5</v>
      </c>
      <c r="C326" s="1">
        <v>5</v>
      </c>
      <c r="D326" s="1">
        <v>5</v>
      </c>
      <c r="E326" s="1">
        <v>5</v>
      </c>
      <c r="F326" s="1">
        <v>5</v>
      </c>
      <c r="G326" s="1">
        <v>5</v>
      </c>
      <c r="H326" s="1">
        <v>5</v>
      </c>
      <c r="I326" s="1">
        <v>5</v>
      </c>
      <c r="J326" s="1">
        <v>5</v>
      </c>
      <c r="K326" s="1" t="s">
        <v>37</v>
      </c>
      <c r="L326" s="1" t="s">
        <v>37</v>
      </c>
      <c r="M326" s="1">
        <v>5</v>
      </c>
      <c r="N326" s="1">
        <v>5</v>
      </c>
      <c r="O326" s="1" t="s">
        <v>37</v>
      </c>
      <c r="P326" s="1">
        <v>5</v>
      </c>
      <c r="Q326" s="1">
        <v>5</v>
      </c>
      <c r="R326" s="1">
        <v>5</v>
      </c>
      <c r="S326" s="1">
        <v>5</v>
      </c>
      <c r="T326" s="1">
        <v>5</v>
      </c>
      <c r="U326" s="1">
        <v>5</v>
      </c>
      <c r="V326" s="1">
        <v>5</v>
      </c>
      <c r="X326" s="1" t="s">
        <v>2058</v>
      </c>
      <c r="Y326" s="1" t="s">
        <v>2059</v>
      </c>
      <c r="Z326" s="1" t="s">
        <v>2060</v>
      </c>
      <c r="AA326" s="1" t="s">
        <v>2061</v>
      </c>
      <c r="AB326" s="1" t="s">
        <v>2062</v>
      </c>
      <c r="AC326" s="4" t="s">
        <v>2063</v>
      </c>
      <c r="AD326" s="4" t="str">
        <f>HYPERLINK("https://drive.google.com/file/d/1-z96n1H0ofrqx_aVxo8iFc674yXwhcxv/view?usp=drivesdk","Conclave Certificate July 2021")</f>
        <v>Conclave Certificate July 2021</v>
      </c>
      <c r="AE326" s="1" t="s">
        <v>2064</v>
      </c>
    </row>
    <row r="327" spans="1:31">
      <c r="A327" s="3">
        <v>44400.910861655095</v>
      </c>
      <c r="B327" s="1">
        <v>5</v>
      </c>
      <c r="C327" s="1">
        <v>4</v>
      </c>
      <c r="D327" s="1">
        <v>4</v>
      </c>
      <c r="E327" s="1">
        <v>4</v>
      </c>
      <c r="F327" s="1" t="s">
        <v>37</v>
      </c>
      <c r="G327" s="1" t="s">
        <v>37</v>
      </c>
      <c r="H327" s="1">
        <v>3</v>
      </c>
      <c r="I327" s="1">
        <v>3</v>
      </c>
      <c r="J327" s="1">
        <v>3</v>
      </c>
      <c r="K327" s="1">
        <v>4</v>
      </c>
      <c r="L327" s="1" t="s">
        <v>37</v>
      </c>
      <c r="M327" s="1">
        <v>2</v>
      </c>
      <c r="N327" s="1" t="s">
        <v>37</v>
      </c>
      <c r="O327" s="1" t="s">
        <v>37</v>
      </c>
      <c r="P327" s="1">
        <v>5</v>
      </c>
      <c r="Q327" s="1" t="s">
        <v>37</v>
      </c>
      <c r="R327" s="1">
        <v>4</v>
      </c>
      <c r="S327" s="1">
        <v>4</v>
      </c>
      <c r="T327" s="1">
        <v>5</v>
      </c>
      <c r="U327" s="1" t="s">
        <v>37</v>
      </c>
      <c r="V327" s="1">
        <v>4</v>
      </c>
      <c r="X327" s="1" t="s">
        <v>2065</v>
      </c>
      <c r="Y327" s="1" t="s">
        <v>2066</v>
      </c>
      <c r="Z327" s="1" t="s">
        <v>2067</v>
      </c>
      <c r="AA327" s="1" t="s">
        <v>2068</v>
      </c>
      <c r="AB327" s="1" t="s">
        <v>2069</v>
      </c>
      <c r="AC327" s="4" t="s">
        <v>2070</v>
      </c>
      <c r="AD327" s="4" t="str">
        <f>HYPERLINK("https://drive.google.com/file/d/15L_xMBqHuri_Po5uO56Cw7vGtjPDy8p6/view?usp=drivesdk","Conclave Certificate July 2021")</f>
        <v>Conclave Certificate July 2021</v>
      </c>
      <c r="AE327" s="1" t="s">
        <v>2071</v>
      </c>
    </row>
    <row r="328" spans="1:31">
      <c r="A328" s="3">
        <v>44400.979466620367</v>
      </c>
      <c r="B328" s="1">
        <v>5</v>
      </c>
      <c r="C328" s="1">
        <v>5</v>
      </c>
      <c r="D328" s="1">
        <v>5</v>
      </c>
      <c r="E328" s="1">
        <v>5</v>
      </c>
      <c r="F328" s="1">
        <v>4</v>
      </c>
      <c r="G328" s="1">
        <v>5</v>
      </c>
      <c r="H328" s="1">
        <v>5</v>
      </c>
      <c r="I328" s="1">
        <v>5</v>
      </c>
      <c r="J328" s="1">
        <v>5</v>
      </c>
      <c r="K328" s="1">
        <v>5</v>
      </c>
      <c r="L328" s="1">
        <v>5</v>
      </c>
      <c r="M328" s="1">
        <v>5</v>
      </c>
      <c r="N328" s="1">
        <v>5</v>
      </c>
      <c r="O328" s="1">
        <v>5</v>
      </c>
      <c r="P328" s="1" t="s">
        <v>37</v>
      </c>
      <c r="Q328" s="1" t="s">
        <v>37</v>
      </c>
      <c r="R328" s="1" t="s">
        <v>37</v>
      </c>
      <c r="S328" s="1" t="s">
        <v>37</v>
      </c>
      <c r="T328" s="1" t="s">
        <v>37</v>
      </c>
      <c r="U328" s="1" t="s">
        <v>37</v>
      </c>
      <c r="V328" s="1" t="s">
        <v>37</v>
      </c>
      <c r="X328" s="1" t="s">
        <v>2072</v>
      </c>
      <c r="Z328" s="1" t="s">
        <v>2073</v>
      </c>
      <c r="AA328" s="1" t="s">
        <v>2074</v>
      </c>
      <c r="AB328" s="1" t="s">
        <v>2075</v>
      </c>
      <c r="AC328" s="4" t="s">
        <v>2076</v>
      </c>
      <c r="AD328" s="4" t="str">
        <f>HYPERLINK("https://drive.google.com/file/d/1aiadgB0LgfepE414AhsXdQrPA4VT-SDn/view?usp=drivesdk","Conclave Certificate July 2021")</f>
        <v>Conclave Certificate July 2021</v>
      </c>
      <c r="AE328" s="1" t="s">
        <v>2077</v>
      </c>
    </row>
    <row r="329" spans="1:31">
      <c r="A329" s="3">
        <v>44401.008268807869</v>
      </c>
      <c r="B329" s="1">
        <v>5</v>
      </c>
      <c r="C329" s="1">
        <v>5</v>
      </c>
      <c r="D329" s="1">
        <v>5</v>
      </c>
      <c r="E329" s="1" t="s">
        <v>37</v>
      </c>
      <c r="F329" s="1">
        <v>5</v>
      </c>
      <c r="G329" s="1" t="s">
        <v>37</v>
      </c>
      <c r="H329" s="1">
        <v>3</v>
      </c>
      <c r="I329" s="1" t="s">
        <v>37</v>
      </c>
      <c r="J329" s="1">
        <v>4</v>
      </c>
      <c r="K329" s="1">
        <v>4</v>
      </c>
      <c r="L329" s="1" t="s">
        <v>37</v>
      </c>
      <c r="M329" s="1">
        <v>5</v>
      </c>
      <c r="N329" s="1">
        <v>5</v>
      </c>
      <c r="O329" s="1">
        <v>5</v>
      </c>
      <c r="P329" s="1">
        <v>5</v>
      </c>
      <c r="Q329" s="1" t="s">
        <v>37</v>
      </c>
      <c r="R329" s="1" t="s">
        <v>37</v>
      </c>
      <c r="S329" s="1">
        <v>5</v>
      </c>
      <c r="T329" s="1">
        <v>4</v>
      </c>
      <c r="U329" s="1" t="s">
        <v>37</v>
      </c>
      <c r="V329" s="1">
        <v>5</v>
      </c>
      <c r="X329" s="1" t="s">
        <v>2078</v>
      </c>
      <c r="Y329" s="1" t="s">
        <v>2079</v>
      </c>
      <c r="Z329" s="1" t="s">
        <v>2080</v>
      </c>
      <c r="AA329" s="1" t="s">
        <v>2081</v>
      </c>
      <c r="AB329" s="1" t="s">
        <v>2082</v>
      </c>
      <c r="AC329" s="4" t="s">
        <v>2083</v>
      </c>
      <c r="AD329" s="4" t="str">
        <f>HYPERLINK("https://drive.google.com/file/d/1p2Ba7a9JuxOS5rEikPQH2onX7dujv_L7/view?usp=drivesdk","Conclave Certificate July 2021")</f>
        <v>Conclave Certificate July 2021</v>
      </c>
      <c r="AE329" s="1" t="s">
        <v>2084</v>
      </c>
    </row>
    <row r="330" spans="1:31">
      <c r="A330" s="3">
        <v>44401.040236307876</v>
      </c>
      <c r="B330" s="1">
        <v>5</v>
      </c>
      <c r="C330" s="1">
        <v>4</v>
      </c>
      <c r="D330" s="1">
        <v>4</v>
      </c>
      <c r="F330" s="1">
        <v>3</v>
      </c>
      <c r="G330" s="1">
        <v>3</v>
      </c>
      <c r="I330" s="1">
        <v>3</v>
      </c>
      <c r="K330" s="1">
        <v>3</v>
      </c>
      <c r="L330" s="1">
        <v>3</v>
      </c>
      <c r="N330" s="1">
        <v>4</v>
      </c>
      <c r="O330" s="1">
        <v>4</v>
      </c>
      <c r="P330" s="1">
        <v>4</v>
      </c>
      <c r="Q330" s="1">
        <v>4</v>
      </c>
      <c r="R330" s="1">
        <v>4</v>
      </c>
      <c r="S330" s="1">
        <v>4</v>
      </c>
      <c r="T330" s="1">
        <v>4</v>
      </c>
      <c r="V330" s="1">
        <v>4</v>
      </c>
      <c r="X330" s="1" t="s">
        <v>2085</v>
      </c>
      <c r="Y330" s="1" t="s">
        <v>2086</v>
      </c>
      <c r="Z330" s="1" t="s">
        <v>1988</v>
      </c>
      <c r="AA330" s="1" t="s">
        <v>1989</v>
      </c>
      <c r="AB330" s="1" t="s">
        <v>2087</v>
      </c>
      <c r="AC330" s="4" t="s">
        <v>2088</v>
      </c>
      <c r="AD330" s="4" t="str">
        <f>HYPERLINK("https://drive.google.com/file/d/1nhS3QB69-BbOliV0BTqnCP8DnUKnRkaX/view?usp=drivesdk","Conclave Certificate July 2021")</f>
        <v>Conclave Certificate July 2021</v>
      </c>
      <c r="AE330" s="1" t="s">
        <v>2089</v>
      </c>
    </row>
    <row r="331" spans="1:31">
      <c r="A331" s="3">
        <v>44401.051534467595</v>
      </c>
      <c r="B331" s="1">
        <v>5</v>
      </c>
      <c r="C331" s="1">
        <v>4</v>
      </c>
      <c r="D331" s="1">
        <v>5</v>
      </c>
      <c r="E331" s="1" t="s">
        <v>37</v>
      </c>
      <c r="F331" s="1">
        <v>5</v>
      </c>
      <c r="G331" s="1">
        <v>5</v>
      </c>
      <c r="H331" s="1">
        <v>4</v>
      </c>
      <c r="I331" s="1">
        <v>5</v>
      </c>
      <c r="J331" s="1">
        <v>5</v>
      </c>
      <c r="K331" s="1">
        <v>5</v>
      </c>
      <c r="L331" s="1" t="s">
        <v>37</v>
      </c>
      <c r="M331" s="1">
        <v>5</v>
      </c>
      <c r="N331" s="1">
        <v>5</v>
      </c>
      <c r="O331" s="1">
        <v>5</v>
      </c>
      <c r="P331" s="1">
        <v>5</v>
      </c>
      <c r="Q331" s="1">
        <v>5</v>
      </c>
      <c r="R331" s="1">
        <v>5</v>
      </c>
      <c r="S331" s="1">
        <v>5</v>
      </c>
      <c r="T331" s="1">
        <v>5</v>
      </c>
      <c r="U331" s="1" t="s">
        <v>37</v>
      </c>
      <c r="V331" s="1">
        <v>5</v>
      </c>
      <c r="X331" s="1" t="s">
        <v>2090</v>
      </c>
      <c r="Y331" s="1" t="s">
        <v>2091</v>
      </c>
      <c r="Z331" s="1" t="s">
        <v>2092</v>
      </c>
      <c r="AA331" s="1" t="s">
        <v>2093</v>
      </c>
      <c r="AB331" s="1" t="s">
        <v>2094</v>
      </c>
      <c r="AC331" s="4" t="s">
        <v>2095</v>
      </c>
      <c r="AD331" s="4" t="str">
        <f>HYPERLINK("https://drive.google.com/file/d/1AP-7iqTpd5kTYyqLOmqUSPT8UdDI8Bz-/view?usp=drivesdk","Conclave Certificate July 2021")</f>
        <v>Conclave Certificate July 2021</v>
      </c>
      <c r="AE331" s="1" t="s">
        <v>2096</v>
      </c>
    </row>
    <row r="332" spans="1:31">
      <c r="A332" s="3">
        <v>44401.140161076386</v>
      </c>
      <c r="B332" s="1">
        <v>4</v>
      </c>
      <c r="C332" s="1">
        <v>5</v>
      </c>
      <c r="D332" s="1">
        <v>4</v>
      </c>
      <c r="E332" s="1">
        <v>5</v>
      </c>
      <c r="F332" s="1">
        <v>4</v>
      </c>
      <c r="G332" s="1">
        <v>4</v>
      </c>
      <c r="H332" s="1" t="s">
        <v>37</v>
      </c>
      <c r="I332" s="1">
        <v>4</v>
      </c>
      <c r="J332" s="1">
        <v>5</v>
      </c>
      <c r="K332" s="1" t="s">
        <v>37</v>
      </c>
      <c r="L332" s="1" t="s">
        <v>37</v>
      </c>
      <c r="M332" s="1">
        <v>4</v>
      </c>
      <c r="N332" s="1">
        <v>4</v>
      </c>
      <c r="O332" s="1">
        <v>4</v>
      </c>
      <c r="P332" s="1">
        <v>4</v>
      </c>
      <c r="Q332" s="1" t="s">
        <v>37</v>
      </c>
      <c r="R332" s="1">
        <v>4</v>
      </c>
      <c r="S332" s="1">
        <v>4</v>
      </c>
      <c r="T332" s="1">
        <v>4</v>
      </c>
      <c r="U332" s="1" t="s">
        <v>37</v>
      </c>
      <c r="V332" s="1" t="s">
        <v>37</v>
      </c>
      <c r="X332" s="1" t="s">
        <v>1177</v>
      </c>
      <c r="Y332" s="1" t="s">
        <v>2097</v>
      </c>
      <c r="Z332" s="1" t="s">
        <v>2098</v>
      </c>
      <c r="AA332" s="1" t="s">
        <v>2099</v>
      </c>
      <c r="AB332" s="1" t="s">
        <v>2100</v>
      </c>
      <c r="AC332" s="4" t="s">
        <v>2101</v>
      </c>
      <c r="AD332" s="4" t="str">
        <f>HYPERLINK("https://drive.google.com/file/d/1c0DKEmhfzOQvl5htybqf-0OTbtArKumK/view?usp=drivesdk","Conclave Certificate July 2021")</f>
        <v>Conclave Certificate July 2021</v>
      </c>
      <c r="AE332" s="1" t="s">
        <v>2102</v>
      </c>
    </row>
    <row r="333" spans="1:31">
      <c r="A333" s="3">
        <v>44401.268758298611</v>
      </c>
      <c r="C333" s="1">
        <v>5</v>
      </c>
      <c r="D333" s="1">
        <v>5</v>
      </c>
      <c r="E333" s="1" t="s">
        <v>37</v>
      </c>
      <c r="F333" s="1">
        <v>5</v>
      </c>
      <c r="G333" s="1">
        <v>5</v>
      </c>
      <c r="H333" s="1">
        <v>3</v>
      </c>
      <c r="I333" s="1" t="s">
        <v>37</v>
      </c>
      <c r="J333" s="1">
        <v>5</v>
      </c>
      <c r="K333" s="1">
        <v>5</v>
      </c>
      <c r="L333" s="1">
        <v>5</v>
      </c>
      <c r="M333" s="1">
        <v>5</v>
      </c>
      <c r="N333" s="1" t="s">
        <v>37</v>
      </c>
      <c r="O333" s="1">
        <v>5</v>
      </c>
      <c r="P333" s="1">
        <v>5</v>
      </c>
      <c r="Q333" s="1">
        <v>2</v>
      </c>
      <c r="R333" s="1">
        <v>5</v>
      </c>
      <c r="S333" s="1">
        <v>5</v>
      </c>
      <c r="T333" s="1">
        <v>5</v>
      </c>
      <c r="U333" s="1">
        <v>4</v>
      </c>
      <c r="V333" s="1">
        <v>5</v>
      </c>
      <c r="X333" s="1" t="s">
        <v>2103</v>
      </c>
      <c r="Z333" s="1" t="s">
        <v>2104</v>
      </c>
      <c r="AA333" s="1" t="s">
        <v>2105</v>
      </c>
      <c r="AB333" s="1" t="s">
        <v>2106</v>
      </c>
      <c r="AC333" s="4" t="s">
        <v>2107</v>
      </c>
      <c r="AD333" s="4" t="str">
        <f>HYPERLINK("https://drive.google.com/file/d/1MIDWtQWWCHLjJW3OVgDLCQblI-FPglSm/view?usp=drivesdk","Conclave Certificate July 2021")</f>
        <v>Conclave Certificate July 2021</v>
      </c>
      <c r="AE333" s="1" t="s">
        <v>2108</v>
      </c>
    </row>
    <row r="334" spans="1:31">
      <c r="A334" s="3">
        <v>44401.313386909722</v>
      </c>
      <c r="B334" s="1">
        <v>4</v>
      </c>
      <c r="C334" s="1">
        <v>4</v>
      </c>
      <c r="D334" s="1">
        <v>4</v>
      </c>
      <c r="E334" s="1" t="s">
        <v>37</v>
      </c>
      <c r="F334" s="1">
        <v>4</v>
      </c>
      <c r="H334" s="1" t="s">
        <v>37</v>
      </c>
      <c r="I334" s="1" t="s">
        <v>37</v>
      </c>
      <c r="K334" s="1" t="s">
        <v>37</v>
      </c>
      <c r="L334" s="1" t="s">
        <v>37</v>
      </c>
      <c r="M334" s="1">
        <v>4</v>
      </c>
      <c r="N334" s="1">
        <v>4</v>
      </c>
      <c r="P334" s="1">
        <v>4</v>
      </c>
      <c r="T334" s="1">
        <v>4</v>
      </c>
      <c r="X334" s="1" t="s">
        <v>2109</v>
      </c>
      <c r="Z334" s="1" t="s">
        <v>2110</v>
      </c>
      <c r="AA334" s="1" t="s">
        <v>2111</v>
      </c>
      <c r="AB334" s="1" t="s">
        <v>2112</v>
      </c>
      <c r="AC334" s="4" t="s">
        <v>2113</v>
      </c>
      <c r="AD334" s="4" t="str">
        <f>HYPERLINK("https://drive.google.com/file/d/1VxI2dTCpphT3jYzR96KMqdfufDhxntSI/view?usp=drivesdk","Conclave Certificate July 2021")</f>
        <v>Conclave Certificate July 2021</v>
      </c>
      <c r="AE334" s="1" t="s">
        <v>2114</v>
      </c>
    </row>
    <row r="335" spans="1:31">
      <c r="A335" s="3">
        <v>44401.32714587963</v>
      </c>
      <c r="B335" s="1">
        <v>4</v>
      </c>
      <c r="C335" s="1">
        <v>4</v>
      </c>
      <c r="D335" s="1">
        <v>4</v>
      </c>
      <c r="E335" s="1" t="s">
        <v>37</v>
      </c>
      <c r="F335" s="1">
        <v>5</v>
      </c>
      <c r="G335" s="1">
        <v>5</v>
      </c>
      <c r="H335" s="1">
        <v>4</v>
      </c>
      <c r="I335" s="1" t="s">
        <v>37</v>
      </c>
      <c r="J335" s="1">
        <v>5</v>
      </c>
      <c r="K335" s="1" t="s">
        <v>37</v>
      </c>
      <c r="L335" s="1" t="s">
        <v>37</v>
      </c>
      <c r="M335" s="1">
        <v>5</v>
      </c>
      <c r="N335" s="1" t="s">
        <v>37</v>
      </c>
      <c r="O335" s="1">
        <v>5</v>
      </c>
      <c r="P335" s="1" t="s">
        <v>37</v>
      </c>
      <c r="Q335" s="1">
        <v>5</v>
      </c>
      <c r="R335" s="1">
        <v>4</v>
      </c>
      <c r="S335" s="1">
        <v>4</v>
      </c>
      <c r="T335" s="1">
        <v>5</v>
      </c>
      <c r="U335" s="1">
        <v>4</v>
      </c>
      <c r="V335" s="1" t="s">
        <v>37</v>
      </c>
      <c r="X335" s="1" t="s">
        <v>2115</v>
      </c>
      <c r="Z335" s="1" t="s">
        <v>2116</v>
      </c>
      <c r="AA335" s="1" t="s">
        <v>2117</v>
      </c>
      <c r="AB335" s="1" t="s">
        <v>2118</v>
      </c>
      <c r="AC335" s="4" t="s">
        <v>2119</v>
      </c>
      <c r="AD335" s="4" t="str">
        <f>HYPERLINK("https://drive.google.com/file/d/1mIgK2MmKx4pKn7fEODZC1exxsg4n5-Gl/view?usp=drivesdk","Conclave Certificate July 2021")</f>
        <v>Conclave Certificate July 2021</v>
      </c>
      <c r="AE335" s="1" t="s">
        <v>2120</v>
      </c>
    </row>
    <row r="336" spans="1:31">
      <c r="A336" s="3">
        <v>44401.337955324074</v>
      </c>
      <c r="B336" s="1">
        <v>5</v>
      </c>
      <c r="C336" s="1">
        <v>4</v>
      </c>
      <c r="D336" s="1">
        <v>5</v>
      </c>
      <c r="E336" s="1">
        <v>5</v>
      </c>
      <c r="F336" s="1">
        <v>4</v>
      </c>
      <c r="G336" s="1">
        <v>4</v>
      </c>
      <c r="H336" s="1">
        <v>4</v>
      </c>
      <c r="I336" s="1" t="s">
        <v>37</v>
      </c>
      <c r="J336" s="1">
        <v>5</v>
      </c>
      <c r="K336" s="1" t="s">
        <v>37</v>
      </c>
      <c r="L336" s="1" t="s">
        <v>37</v>
      </c>
      <c r="M336" s="1" t="s">
        <v>37</v>
      </c>
      <c r="N336" s="1">
        <v>4</v>
      </c>
      <c r="O336" s="1">
        <v>5</v>
      </c>
      <c r="P336" s="1">
        <v>5</v>
      </c>
      <c r="Q336" s="1">
        <v>5</v>
      </c>
      <c r="R336" s="1">
        <v>4</v>
      </c>
      <c r="S336" s="1">
        <v>5</v>
      </c>
      <c r="T336" s="1">
        <v>5</v>
      </c>
      <c r="U336" s="1" t="s">
        <v>37</v>
      </c>
      <c r="V336" s="1">
        <v>5</v>
      </c>
      <c r="X336" s="1" t="s">
        <v>2121</v>
      </c>
      <c r="Y336" s="1" t="s">
        <v>2122</v>
      </c>
      <c r="Z336" s="1" t="s">
        <v>2123</v>
      </c>
      <c r="AA336" s="1" t="s">
        <v>2124</v>
      </c>
      <c r="AB336" s="1" t="s">
        <v>2125</v>
      </c>
      <c r="AC336" s="4" t="s">
        <v>2126</v>
      </c>
      <c r="AD336" s="4" t="str">
        <f>HYPERLINK("https://drive.google.com/file/d/12JJsd-ggy3objRXfcXfBfpxo2O2HO7gs/view?usp=drivesdk","Conclave Certificate July 2021")</f>
        <v>Conclave Certificate July 2021</v>
      </c>
      <c r="AE336" s="1" t="s">
        <v>2127</v>
      </c>
    </row>
    <row r="337" spans="1:31">
      <c r="A337" s="3">
        <v>44401.365495729166</v>
      </c>
      <c r="B337" s="1">
        <v>5</v>
      </c>
      <c r="C337" s="1">
        <v>5</v>
      </c>
      <c r="D337" s="1" t="s">
        <v>37</v>
      </c>
      <c r="F337" s="1" t="s">
        <v>37</v>
      </c>
      <c r="G337" s="1" t="s">
        <v>37</v>
      </c>
      <c r="H337" s="1">
        <v>5</v>
      </c>
      <c r="J337" s="1" t="s">
        <v>37</v>
      </c>
      <c r="O337" s="1" t="s">
        <v>37</v>
      </c>
      <c r="P337" s="1" t="s">
        <v>37</v>
      </c>
      <c r="Q337" s="1" t="s">
        <v>37</v>
      </c>
      <c r="R337" s="1" t="s">
        <v>37</v>
      </c>
      <c r="S337" s="1" t="s">
        <v>37</v>
      </c>
      <c r="T337" s="1" t="s">
        <v>37</v>
      </c>
      <c r="U337" s="1" t="s">
        <v>37</v>
      </c>
      <c r="V337" s="1" t="s">
        <v>37</v>
      </c>
      <c r="X337" s="1" t="s">
        <v>2128</v>
      </c>
      <c r="Y337" s="1" t="s">
        <v>2129</v>
      </c>
      <c r="Z337" s="1" t="s">
        <v>2130</v>
      </c>
      <c r="AA337" s="1" t="s">
        <v>2131</v>
      </c>
      <c r="AB337" s="1" t="s">
        <v>2132</v>
      </c>
      <c r="AC337" s="4" t="s">
        <v>2133</v>
      </c>
      <c r="AD337" s="4" t="str">
        <f>HYPERLINK("https://drive.google.com/file/d/1uCItjcHpH75AqD_2MnxY1ov9tXRNEckf/view?usp=drivesdk","Conclave Certificate July 2021")</f>
        <v>Conclave Certificate July 2021</v>
      </c>
      <c r="AE337" s="1" t="s">
        <v>2134</v>
      </c>
    </row>
    <row r="338" spans="1:31">
      <c r="A338" s="3">
        <v>44401.39427128472</v>
      </c>
      <c r="B338" s="1">
        <v>5</v>
      </c>
      <c r="C338" s="1">
        <v>5</v>
      </c>
      <c r="D338" s="1">
        <v>5</v>
      </c>
      <c r="E338" s="1">
        <v>5</v>
      </c>
      <c r="F338" s="1">
        <v>5</v>
      </c>
      <c r="G338" s="1">
        <v>5</v>
      </c>
      <c r="H338" s="1">
        <v>3</v>
      </c>
      <c r="I338" s="1">
        <v>4</v>
      </c>
      <c r="J338" s="1">
        <v>4</v>
      </c>
      <c r="K338" s="1" t="s">
        <v>37</v>
      </c>
      <c r="L338" s="1" t="s">
        <v>37</v>
      </c>
      <c r="M338" s="1" t="s">
        <v>37</v>
      </c>
      <c r="N338" s="1">
        <v>4</v>
      </c>
      <c r="O338" s="1">
        <v>5</v>
      </c>
      <c r="P338" s="1" t="s">
        <v>37</v>
      </c>
      <c r="Q338" s="1" t="s">
        <v>37</v>
      </c>
      <c r="R338" s="1">
        <v>5</v>
      </c>
      <c r="S338" s="1">
        <v>5</v>
      </c>
      <c r="T338" s="1" t="s">
        <v>37</v>
      </c>
      <c r="U338" s="1">
        <v>5</v>
      </c>
      <c r="V338" s="1" t="s">
        <v>37</v>
      </c>
      <c r="X338" s="1" t="s">
        <v>2135</v>
      </c>
      <c r="Z338" s="1" t="s">
        <v>2136</v>
      </c>
      <c r="AA338" s="1" t="s">
        <v>2137</v>
      </c>
      <c r="AB338" s="1" t="s">
        <v>2138</v>
      </c>
      <c r="AC338" s="4" t="s">
        <v>2139</v>
      </c>
      <c r="AD338" s="4" t="str">
        <f>HYPERLINK("https://drive.google.com/file/d/19_JKu9ZbsBiEFtoKU2t8BI764KNe1WaS/view?usp=drivesdk","Conclave Certificate July 2021")</f>
        <v>Conclave Certificate July 2021</v>
      </c>
      <c r="AE338" s="6" t="s">
        <v>2140</v>
      </c>
    </row>
    <row r="339" spans="1:31">
      <c r="A339" s="3">
        <v>44401.394905648151</v>
      </c>
      <c r="B339" s="1">
        <v>5</v>
      </c>
      <c r="C339" s="1">
        <v>4</v>
      </c>
      <c r="D339" s="1">
        <v>5</v>
      </c>
      <c r="E339" s="1" t="s">
        <v>37</v>
      </c>
      <c r="F339" s="1">
        <v>5</v>
      </c>
      <c r="G339" s="1">
        <v>5</v>
      </c>
      <c r="H339" s="1">
        <v>4</v>
      </c>
      <c r="I339" s="1">
        <v>5</v>
      </c>
      <c r="J339" s="1">
        <v>5</v>
      </c>
      <c r="K339" s="1">
        <v>5</v>
      </c>
      <c r="L339" s="1" t="s">
        <v>37</v>
      </c>
      <c r="M339" s="1">
        <v>5</v>
      </c>
      <c r="N339" s="1">
        <v>5</v>
      </c>
      <c r="O339" s="1">
        <v>5</v>
      </c>
      <c r="P339" s="1">
        <v>5</v>
      </c>
      <c r="Q339" s="1">
        <v>5</v>
      </c>
      <c r="R339" s="1">
        <v>5</v>
      </c>
      <c r="S339" s="1">
        <v>5</v>
      </c>
      <c r="T339" s="1">
        <v>5</v>
      </c>
      <c r="U339" s="1" t="s">
        <v>37</v>
      </c>
      <c r="V339" s="1">
        <v>5</v>
      </c>
      <c r="X339" s="1" t="s">
        <v>2141</v>
      </c>
      <c r="Y339" s="1" t="s">
        <v>2142</v>
      </c>
      <c r="Z339" s="1" t="s">
        <v>2143</v>
      </c>
      <c r="AA339" s="1" t="s">
        <v>2144</v>
      </c>
      <c r="AB339" s="1" t="s">
        <v>2145</v>
      </c>
      <c r="AC339" s="4" t="s">
        <v>2146</v>
      </c>
      <c r="AD339" s="4" t="str">
        <f>HYPERLINK("https://drive.google.com/file/d/13lO-JcMYOqVew_T16VrBfq_zn0P6JLNj/view?usp=drivesdk","Conclave Certificate July 2021")</f>
        <v>Conclave Certificate July 2021</v>
      </c>
      <c r="AE339" s="6" t="s">
        <v>2147</v>
      </c>
    </row>
  </sheetData>
  <customSheetViews>
    <customSheetView guid="{9FF9E2CD-7720-4E2E-88FC-821B2BB36835}">
      <pane ySplit="1" topLeftCell="A2" activePane="bottomLeft" state="frozen"/>
      <selection pane="bottomLeft" activeCell="B3" sqref="B3"/>
      <pageMargins left="0" right="0" top="0" bottom="0" header="0" footer="0"/>
    </customSheetView>
  </customSheetViews>
  <hyperlinks>
    <hyperlink ref="AC2" r:id="rId1" xr:uid="{00000000-0004-0000-0000-000000000000}"/>
    <hyperlink ref="AC3" r:id="rId2" xr:uid="{00000000-0004-0000-0000-000001000000}"/>
    <hyperlink ref="AC4" r:id="rId3" xr:uid="{00000000-0004-0000-0000-000002000000}"/>
    <hyperlink ref="AC5" r:id="rId4" xr:uid="{00000000-0004-0000-0000-000003000000}"/>
    <hyperlink ref="AC6" r:id="rId5" xr:uid="{00000000-0004-0000-0000-000004000000}"/>
    <hyperlink ref="AC7" r:id="rId6" xr:uid="{00000000-0004-0000-0000-000005000000}"/>
    <hyperlink ref="AC8" r:id="rId7" xr:uid="{00000000-0004-0000-0000-000006000000}"/>
    <hyperlink ref="AC9" r:id="rId8" xr:uid="{00000000-0004-0000-0000-000007000000}"/>
    <hyperlink ref="AC10" r:id="rId9" xr:uid="{00000000-0004-0000-0000-000008000000}"/>
    <hyperlink ref="AC11" r:id="rId10" xr:uid="{00000000-0004-0000-0000-000009000000}"/>
    <hyperlink ref="AC12" r:id="rId11" xr:uid="{00000000-0004-0000-0000-00000A000000}"/>
    <hyperlink ref="AC13" r:id="rId12" xr:uid="{00000000-0004-0000-0000-00000B000000}"/>
    <hyperlink ref="AC14" r:id="rId13" xr:uid="{00000000-0004-0000-0000-00000C000000}"/>
    <hyperlink ref="AC15" r:id="rId14" xr:uid="{00000000-0004-0000-0000-00000D000000}"/>
    <hyperlink ref="AC16" r:id="rId15" xr:uid="{00000000-0004-0000-0000-00000E000000}"/>
    <hyperlink ref="AC17" r:id="rId16" xr:uid="{00000000-0004-0000-0000-00000F000000}"/>
    <hyperlink ref="AC18" r:id="rId17" xr:uid="{00000000-0004-0000-0000-000010000000}"/>
    <hyperlink ref="AC19" r:id="rId18" xr:uid="{00000000-0004-0000-0000-000011000000}"/>
    <hyperlink ref="AC20" r:id="rId19" xr:uid="{00000000-0004-0000-0000-000012000000}"/>
    <hyperlink ref="AC21" r:id="rId20" xr:uid="{00000000-0004-0000-0000-000013000000}"/>
    <hyperlink ref="AC22" r:id="rId21" xr:uid="{00000000-0004-0000-0000-000014000000}"/>
    <hyperlink ref="AC23" r:id="rId22" xr:uid="{00000000-0004-0000-0000-000015000000}"/>
    <hyperlink ref="AC24" r:id="rId23" xr:uid="{00000000-0004-0000-0000-000016000000}"/>
    <hyperlink ref="AC25" r:id="rId24" xr:uid="{00000000-0004-0000-0000-000017000000}"/>
    <hyperlink ref="AC26" r:id="rId25" xr:uid="{00000000-0004-0000-0000-000018000000}"/>
    <hyperlink ref="AC27" r:id="rId26" xr:uid="{00000000-0004-0000-0000-000019000000}"/>
    <hyperlink ref="AC28" r:id="rId27" xr:uid="{00000000-0004-0000-0000-00001A000000}"/>
    <hyperlink ref="AC29" r:id="rId28" xr:uid="{00000000-0004-0000-0000-00001B000000}"/>
    <hyperlink ref="AC30" r:id="rId29" xr:uid="{00000000-0004-0000-0000-00001C000000}"/>
    <hyperlink ref="AC31" r:id="rId30" xr:uid="{00000000-0004-0000-0000-00001D000000}"/>
    <hyperlink ref="AC32" r:id="rId31" xr:uid="{00000000-0004-0000-0000-00001E000000}"/>
    <hyperlink ref="AC33" r:id="rId32" xr:uid="{00000000-0004-0000-0000-00001F000000}"/>
    <hyperlink ref="AC34" r:id="rId33" xr:uid="{00000000-0004-0000-0000-000020000000}"/>
    <hyperlink ref="AC35" r:id="rId34" xr:uid="{00000000-0004-0000-0000-000021000000}"/>
    <hyperlink ref="AC36" r:id="rId35" xr:uid="{00000000-0004-0000-0000-000022000000}"/>
    <hyperlink ref="AC37" r:id="rId36" xr:uid="{00000000-0004-0000-0000-000023000000}"/>
    <hyperlink ref="AC38" r:id="rId37" xr:uid="{00000000-0004-0000-0000-000024000000}"/>
    <hyperlink ref="AC39" r:id="rId38" xr:uid="{00000000-0004-0000-0000-000025000000}"/>
    <hyperlink ref="AC40" r:id="rId39" xr:uid="{00000000-0004-0000-0000-000026000000}"/>
    <hyperlink ref="AC41" r:id="rId40" xr:uid="{00000000-0004-0000-0000-000027000000}"/>
    <hyperlink ref="AC42" r:id="rId41" xr:uid="{00000000-0004-0000-0000-000028000000}"/>
    <hyperlink ref="AC43" r:id="rId42" xr:uid="{00000000-0004-0000-0000-000029000000}"/>
    <hyperlink ref="AC44" r:id="rId43" xr:uid="{00000000-0004-0000-0000-00002A000000}"/>
    <hyperlink ref="AC45" r:id="rId44" xr:uid="{00000000-0004-0000-0000-00002B000000}"/>
    <hyperlink ref="AC46" r:id="rId45" xr:uid="{00000000-0004-0000-0000-00002C000000}"/>
    <hyperlink ref="AC47" r:id="rId46" xr:uid="{00000000-0004-0000-0000-00002D000000}"/>
    <hyperlink ref="AC48" r:id="rId47" xr:uid="{00000000-0004-0000-0000-00002E000000}"/>
    <hyperlink ref="AC49" r:id="rId48" xr:uid="{00000000-0004-0000-0000-00002F000000}"/>
    <hyperlink ref="AC50" r:id="rId49" xr:uid="{00000000-0004-0000-0000-000030000000}"/>
    <hyperlink ref="AC51" r:id="rId50" xr:uid="{00000000-0004-0000-0000-000031000000}"/>
    <hyperlink ref="AC52" r:id="rId51" xr:uid="{00000000-0004-0000-0000-000032000000}"/>
    <hyperlink ref="AC53" r:id="rId52" xr:uid="{00000000-0004-0000-0000-000033000000}"/>
    <hyperlink ref="AC54" r:id="rId53" xr:uid="{00000000-0004-0000-0000-000034000000}"/>
    <hyperlink ref="AC55" r:id="rId54" xr:uid="{00000000-0004-0000-0000-000035000000}"/>
    <hyperlink ref="AC56" r:id="rId55" xr:uid="{00000000-0004-0000-0000-000036000000}"/>
    <hyperlink ref="AC57" r:id="rId56" xr:uid="{00000000-0004-0000-0000-000037000000}"/>
    <hyperlink ref="AC58" r:id="rId57" xr:uid="{00000000-0004-0000-0000-000038000000}"/>
    <hyperlink ref="AC59" r:id="rId58" xr:uid="{00000000-0004-0000-0000-000039000000}"/>
    <hyperlink ref="AC60" r:id="rId59" xr:uid="{00000000-0004-0000-0000-00003A000000}"/>
    <hyperlink ref="AC61" r:id="rId60" xr:uid="{00000000-0004-0000-0000-00003B000000}"/>
    <hyperlink ref="AC62" r:id="rId61" xr:uid="{00000000-0004-0000-0000-00003C000000}"/>
    <hyperlink ref="AC63" r:id="rId62" xr:uid="{00000000-0004-0000-0000-00003D000000}"/>
    <hyperlink ref="AC64" r:id="rId63" xr:uid="{00000000-0004-0000-0000-00003E000000}"/>
    <hyperlink ref="AC65" r:id="rId64" xr:uid="{00000000-0004-0000-0000-00003F000000}"/>
    <hyperlink ref="AC66" r:id="rId65" xr:uid="{00000000-0004-0000-0000-000040000000}"/>
    <hyperlink ref="AC67" r:id="rId66" xr:uid="{00000000-0004-0000-0000-000041000000}"/>
    <hyperlink ref="AC68" r:id="rId67" xr:uid="{00000000-0004-0000-0000-000042000000}"/>
    <hyperlink ref="AC69" r:id="rId68" xr:uid="{00000000-0004-0000-0000-000043000000}"/>
    <hyperlink ref="AC70" r:id="rId69" xr:uid="{00000000-0004-0000-0000-000044000000}"/>
    <hyperlink ref="AC71" r:id="rId70" xr:uid="{00000000-0004-0000-0000-000045000000}"/>
    <hyperlink ref="AC72" r:id="rId71" xr:uid="{00000000-0004-0000-0000-000046000000}"/>
    <hyperlink ref="AC73" r:id="rId72" xr:uid="{00000000-0004-0000-0000-000047000000}"/>
    <hyperlink ref="AC74" r:id="rId73" xr:uid="{00000000-0004-0000-0000-000048000000}"/>
    <hyperlink ref="AC75" r:id="rId74" xr:uid="{00000000-0004-0000-0000-000049000000}"/>
    <hyperlink ref="AC76" r:id="rId75" xr:uid="{00000000-0004-0000-0000-00004A000000}"/>
    <hyperlink ref="AC77" r:id="rId76" xr:uid="{00000000-0004-0000-0000-00004B000000}"/>
    <hyperlink ref="AC78" r:id="rId77" xr:uid="{00000000-0004-0000-0000-00004C000000}"/>
    <hyperlink ref="AC79" r:id="rId78" xr:uid="{00000000-0004-0000-0000-00004D000000}"/>
    <hyperlink ref="AC80" r:id="rId79" xr:uid="{00000000-0004-0000-0000-00004E000000}"/>
    <hyperlink ref="AC81" r:id="rId80" xr:uid="{00000000-0004-0000-0000-00004F000000}"/>
    <hyperlink ref="AC82" r:id="rId81" xr:uid="{00000000-0004-0000-0000-000050000000}"/>
    <hyperlink ref="AC83" r:id="rId82" xr:uid="{00000000-0004-0000-0000-000051000000}"/>
    <hyperlink ref="AC84" r:id="rId83" xr:uid="{00000000-0004-0000-0000-000052000000}"/>
    <hyperlink ref="AC85" r:id="rId84" xr:uid="{00000000-0004-0000-0000-000053000000}"/>
    <hyperlink ref="AC86" r:id="rId85" xr:uid="{00000000-0004-0000-0000-000054000000}"/>
    <hyperlink ref="AC87" r:id="rId86" xr:uid="{00000000-0004-0000-0000-000055000000}"/>
    <hyperlink ref="AC88" r:id="rId87" xr:uid="{00000000-0004-0000-0000-000056000000}"/>
    <hyperlink ref="AC89" r:id="rId88" xr:uid="{00000000-0004-0000-0000-000057000000}"/>
    <hyperlink ref="AC90" r:id="rId89" xr:uid="{00000000-0004-0000-0000-000058000000}"/>
    <hyperlink ref="AC91" r:id="rId90" xr:uid="{00000000-0004-0000-0000-000059000000}"/>
    <hyperlink ref="AC92" r:id="rId91" xr:uid="{00000000-0004-0000-0000-00005A000000}"/>
    <hyperlink ref="AC93" r:id="rId92" xr:uid="{00000000-0004-0000-0000-00005B000000}"/>
    <hyperlink ref="AC94" r:id="rId93" xr:uid="{00000000-0004-0000-0000-00005C000000}"/>
    <hyperlink ref="AC95" r:id="rId94" xr:uid="{00000000-0004-0000-0000-00005D000000}"/>
    <hyperlink ref="AC96" r:id="rId95" xr:uid="{00000000-0004-0000-0000-00005E000000}"/>
    <hyperlink ref="AC97" r:id="rId96" xr:uid="{00000000-0004-0000-0000-00005F000000}"/>
    <hyperlink ref="AC98" r:id="rId97" xr:uid="{00000000-0004-0000-0000-000060000000}"/>
    <hyperlink ref="AC99" r:id="rId98" xr:uid="{00000000-0004-0000-0000-000061000000}"/>
    <hyperlink ref="AC100" r:id="rId99" xr:uid="{00000000-0004-0000-0000-000062000000}"/>
    <hyperlink ref="AC101" r:id="rId100" xr:uid="{00000000-0004-0000-0000-000063000000}"/>
    <hyperlink ref="AC102" r:id="rId101" xr:uid="{00000000-0004-0000-0000-000064000000}"/>
    <hyperlink ref="AC103" r:id="rId102" xr:uid="{00000000-0004-0000-0000-000065000000}"/>
    <hyperlink ref="AC104" r:id="rId103" xr:uid="{00000000-0004-0000-0000-000066000000}"/>
    <hyperlink ref="AC105" r:id="rId104" xr:uid="{00000000-0004-0000-0000-000067000000}"/>
    <hyperlink ref="AC106" r:id="rId105" xr:uid="{00000000-0004-0000-0000-000068000000}"/>
    <hyperlink ref="AC107" r:id="rId106" xr:uid="{00000000-0004-0000-0000-000069000000}"/>
    <hyperlink ref="AC108" r:id="rId107" xr:uid="{00000000-0004-0000-0000-00006A000000}"/>
    <hyperlink ref="AC109" r:id="rId108" xr:uid="{00000000-0004-0000-0000-00006B000000}"/>
    <hyperlink ref="AC110" r:id="rId109" xr:uid="{00000000-0004-0000-0000-00006C000000}"/>
    <hyperlink ref="AC111" r:id="rId110" xr:uid="{00000000-0004-0000-0000-00006D000000}"/>
    <hyperlink ref="AC112" r:id="rId111" xr:uid="{00000000-0004-0000-0000-00006E000000}"/>
    <hyperlink ref="AC113" r:id="rId112" xr:uid="{00000000-0004-0000-0000-00006F000000}"/>
    <hyperlink ref="AC114" r:id="rId113" xr:uid="{00000000-0004-0000-0000-000070000000}"/>
    <hyperlink ref="AC115" r:id="rId114" xr:uid="{00000000-0004-0000-0000-000071000000}"/>
    <hyperlink ref="AC116" r:id="rId115" xr:uid="{00000000-0004-0000-0000-000072000000}"/>
    <hyperlink ref="AC117" r:id="rId116" xr:uid="{00000000-0004-0000-0000-000073000000}"/>
    <hyperlink ref="AC118" r:id="rId117" xr:uid="{00000000-0004-0000-0000-000074000000}"/>
    <hyperlink ref="AC119" r:id="rId118" xr:uid="{00000000-0004-0000-0000-000075000000}"/>
    <hyperlink ref="AC120" r:id="rId119" xr:uid="{00000000-0004-0000-0000-000076000000}"/>
    <hyperlink ref="AC121" r:id="rId120" xr:uid="{00000000-0004-0000-0000-000077000000}"/>
    <hyperlink ref="AC122" r:id="rId121" xr:uid="{00000000-0004-0000-0000-000078000000}"/>
    <hyperlink ref="AC123" r:id="rId122" xr:uid="{00000000-0004-0000-0000-000079000000}"/>
    <hyperlink ref="AC124" r:id="rId123" xr:uid="{00000000-0004-0000-0000-00007A000000}"/>
    <hyperlink ref="AC125" r:id="rId124" xr:uid="{00000000-0004-0000-0000-00007B000000}"/>
    <hyperlink ref="AC126" r:id="rId125" xr:uid="{00000000-0004-0000-0000-00007C000000}"/>
    <hyperlink ref="AC127" r:id="rId126" xr:uid="{00000000-0004-0000-0000-00007D000000}"/>
    <hyperlink ref="AC128" r:id="rId127" xr:uid="{00000000-0004-0000-0000-00007E000000}"/>
    <hyperlink ref="AC129" r:id="rId128" xr:uid="{00000000-0004-0000-0000-00007F000000}"/>
    <hyperlink ref="AC130" r:id="rId129" xr:uid="{00000000-0004-0000-0000-000080000000}"/>
    <hyperlink ref="AC131" r:id="rId130" xr:uid="{00000000-0004-0000-0000-000081000000}"/>
    <hyperlink ref="AC132" r:id="rId131" xr:uid="{00000000-0004-0000-0000-000082000000}"/>
    <hyperlink ref="AC133" r:id="rId132" xr:uid="{00000000-0004-0000-0000-000083000000}"/>
    <hyperlink ref="AC134" r:id="rId133" xr:uid="{00000000-0004-0000-0000-000084000000}"/>
    <hyperlink ref="AC135" r:id="rId134" xr:uid="{00000000-0004-0000-0000-000085000000}"/>
    <hyperlink ref="AC136" r:id="rId135" xr:uid="{00000000-0004-0000-0000-000086000000}"/>
    <hyperlink ref="AC137" r:id="rId136" xr:uid="{00000000-0004-0000-0000-000087000000}"/>
    <hyperlink ref="AC138" r:id="rId137" xr:uid="{00000000-0004-0000-0000-000088000000}"/>
    <hyperlink ref="AC139" r:id="rId138" xr:uid="{00000000-0004-0000-0000-000089000000}"/>
    <hyperlink ref="AC140" r:id="rId139" xr:uid="{00000000-0004-0000-0000-00008A000000}"/>
    <hyperlink ref="AC141" r:id="rId140" xr:uid="{00000000-0004-0000-0000-00008B000000}"/>
    <hyperlink ref="AC142" r:id="rId141" xr:uid="{00000000-0004-0000-0000-00008C000000}"/>
    <hyperlink ref="AC143" r:id="rId142" xr:uid="{00000000-0004-0000-0000-00008D000000}"/>
    <hyperlink ref="AC144" r:id="rId143" xr:uid="{00000000-0004-0000-0000-00008E000000}"/>
    <hyperlink ref="AC145" r:id="rId144" xr:uid="{00000000-0004-0000-0000-00008F000000}"/>
    <hyperlink ref="AC146" r:id="rId145" xr:uid="{00000000-0004-0000-0000-000090000000}"/>
    <hyperlink ref="AC147" r:id="rId146" xr:uid="{00000000-0004-0000-0000-000091000000}"/>
    <hyperlink ref="AC148" r:id="rId147" xr:uid="{00000000-0004-0000-0000-000092000000}"/>
    <hyperlink ref="AC149" r:id="rId148" xr:uid="{00000000-0004-0000-0000-000093000000}"/>
    <hyperlink ref="AC150" r:id="rId149" xr:uid="{00000000-0004-0000-0000-000094000000}"/>
    <hyperlink ref="AC151" r:id="rId150" xr:uid="{00000000-0004-0000-0000-000095000000}"/>
    <hyperlink ref="AC152" r:id="rId151" xr:uid="{00000000-0004-0000-0000-000096000000}"/>
    <hyperlink ref="AC153" r:id="rId152" xr:uid="{00000000-0004-0000-0000-000097000000}"/>
    <hyperlink ref="AC154" r:id="rId153" xr:uid="{00000000-0004-0000-0000-000098000000}"/>
    <hyperlink ref="AC155" r:id="rId154" xr:uid="{00000000-0004-0000-0000-000099000000}"/>
    <hyperlink ref="AC156" r:id="rId155" xr:uid="{00000000-0004-0000-0000-00009A000000}"/>
    <hyperlink ref="AC157" r:id="rId156" xr:uid="{00000000-0004-0000-0000-00009B000000}"/>
    <hyperlink ref="AC158" r:id="rId157" xr:uid="{00000000-0004-0000-0000-00009C000000}"/>
    <hyperlink ref="AC159" r:id="rId158" xr:uid="{00000000-0004-0000-0000-00009D000000}"/>
    <hyperlink ref="AC160" r:id="rId159" xr:uid="{00000000-0004-0000-0000-00009E000000}"/>
    <hyperlink ref="AC161" r:id="rId160" xr:uid="{00000000-0004-0000-0000-00009F000000}"/>
    <hyperlink ref="AC162" r:id="rId161" xr:uid="{00000000-0004-0000-0000-0000A0000000}"/>
    <hyperlink ref="AC163" r:id="rId162" xr:uid="{00000000-0004-0000-0000-0000A1000000}"/>
    <hyperlink ref="AC164" r:id="rId163" xr:uid="{00000000-0004-0000-0000-0000A2000000}"/>
    <hyperlink ref="AC165" r:id="rId164" xr:uid="{00000000-0004-0000-0000-0000A3000000}"/>
    <hyperlink ref="AC166" r:id="rId165" xr:uid="{00000000-0004-0000-0000-0000A4000000}"/>
    <hyperlink ref="AC167" r:id="rId166" xr:uid="{00000000-0004-0000-0000-0000A5000000}"/>
    <hyperlink ref="AC168" r:id="rId167" xr:uid="{00000000-0004-0000-0000-0000A6000000}"/>
    <hyperlink ref="AC169" r:id="rId168" xr:uid="{00000000-0004-0000-0000-0000A7000000}"/>
    <hyperlink ref="AC170" r:id="rId169" xr:uid="{00000000-0004-0000-0000-0000A8000000}"/>
    <hyperlink ref="AC171" r:id="rId170" xr:uid="{00000000-0004-0000-0000-0000A9000000}"/>
    <hyperlink ref="AC172" r:id="rId171" xr:uid="{00000000-0004-0000-0000-0000AA000000}"/>
    <hyperlink ref="AC173" r:id="rId172" xr:uid="{00000000-0004-0000-0000-0000AB000000}"/>
    <hyperlink ref="AC174" r:id="rId173" xr:uid="{00000000-0004-0000-0000-0000AC000000}"/>
    <hyperlink ref="AC175" r:id="rId174" xr:uid="{00000000-0004-0000-0000-0000AD000000}"/>
    <hyperlink ref="AC176" r:id="rId175" xr:uid="{00000000-0004-0000-0000-0000AE000000}"/>
    <hyperlink ref="AC177" r:id="rId176" xr:uid="{00000000-0004-0000-0000-0000AF000000}"/>
    <hyperlink ref="AC178" r:id="rId177" xr:uid="{00000000-0004-0000-0000-0000B0000000}"/>
    <hyperlink ref="AC179" r:id="rId178" xr:uid="{00000000-0004-0000-0000-0000B1000000}"/>
    <hyperlink ref="AC180" r:id="rId179" xr:uid="{00000000-0004-0000-0000-0000B2000000}"/>
    <hyperlink ref="AC181" r:id="rId180" xr:uid="{00000000-0004-0000-0000-0000B3000000}"/>
    <hyperlink ref="AC182" r:id="rId181" xr:uid="{00000000-0004-0000-0000-0000B4000000}"/>
    <hyperlink ref="AC183" r:id="rId182" xr:uid="{00000000-0004-0000-0000-0000B5000000}"/>
    <hyperlink ref="AC184" r:id="rId183" xr:uid="{00000000-0004-0000-0000-0000B6000000}"/>
    <hyperlink ref="AC185" r:id="rId184" xr:uid="{00000000-0004-0000-0000-0000B7000000}"/>
    <hyperlink ref="AC186" r:id="rId185" xr:uid="{00000000-0004-0000-0000-0000B8000000}"/>
    <hyperlink ref="AC187" r:id="rId186" xr:uid="{00000000-0004-0000-0000-0000B9000000}"/>
    <hyperlink ref="AC188" r:id="rId187" xr:uid="{00000000-0004-0000-0000-0000BA000000}"/>
    <hyperlink ref="AC189" r:id="rId188" xr:uid="{00000000-0004-0000-0000-0000BB000000}"/>
    <hyperlink ref="AC190" r:id="rId189" xr:uid="{00000000-0004-0000-0000-0000BC000000}"/>
    <hyperlink ref="AC191" r:id="rId190" xr:uid="{00000000-0004-0000-0000-0000BD000000}"/>
    <hyperlink ref="AC192" r:id="rId191" xr:uid="{00000000-0004-0000-0000-0000BE000000}"/>
    <hyperlink ref="AC193" r:id="rId192" xr:uid="{00000000-0004-0000-0000-0000BF000000}"/>
    <hyperlink ref="AC194" r:id="rId193" xr:uid="{00000000-0004-0000-0000-0000C0000000}"/>
    <hyperlink ref="AC195" r:id="rId194" xr:uid="{00000000-0004-0000-0000-0000C1000000}"/>
    <hyperlink ref="AC196" r:id="rId195" xr:uid="{00000000-0004-0000-0000-0000C2000000}"/>
    <hyperlink ref="AC197" r:id="rId196" xr:uid="{00000000-0004-0000-0000-0000C3000000}"/>
    <hyperlink ref="AC198" r:id="rId197" xr:uid="{00000000-0004-0000-0000-0000C4000000}"/>
    <hyperlink ref="AC199" r:id="rId198" xr:uid="{00000000-0004-0000-0000-0000C5000000}"/>
    <hyperlink ref="AC200" r:id="rId199" xr:uid="{00000000-0004-0000-0000-0000C6000000}"/>
    <hyperlink ref="AC201" r:id="rId200" xr:uid="{00000000-0004-0000-0000-0000C7000000}"/>
    <hyperlink ref="AC202" r:id="rId201" xr:uid="{00000000-0004-0000-0000-0000C8000000}"/>
    <hyperlink ref="AC203" r:id="rId202" xr:uid="{00000000-0004-0000-0000-0000C9000000}"/>
    <hyperlink ref="AC204" r:id="rId203" xr:uid="{00000000-0004-0000-0000-0000CA000000}"/>
    <hyperlink ref="AC205" r:id="rId204" xr:uid="{00000000-0004-0000-0000-0000CB000000}"/>
    <hyperlink ref="AC206" r:id="rId205" xr:uid="{00000000-0004-0000-0000-0000CC000000}"/>
    <hyperlink ref="AC207" r:id="rId206" xr:uid="{00000000-0004-0000-0000-0000CD000000}"/>
    <hyperlink ref="AC208" r:id="rId207" xr:uid="{00000000-0004-0000-0000-0000CE000000}"/>
    <hyperlink ref="AC209" r:id="rId208" xr:uid="{00000000-0004-0000-0000-0000CF000000}"/>
    <hyperlink ref="AC210" r:id="rId209" xr:uid="{00000000-0004-0000-0000-0000D0000000}"/>
    <hyperlink ref="AC211" r:id="rId210" xr:uid="{00000000-0004-0000-0000-0000D1000000}"/>
    <hyperlink ref="AC212" r:id="rId211" xr:uid="{00000000-0004-0000-0000-0000D2000000}"/>
    <hyperlink ref="AC213" r:id="rId212" xr:uid="{00000000-0004-0000-0000-0000D3000000}"/>
    <hyperlink ref="AC214" r:id="rId213" xr:uid="{00000000-0004-0000-0000-0000D4000000}"/>
    <hyperlink ref="AC215" r:id="rId214" xr:uid="{00000000-0004-0000-0000-0000D5000000}"/>
    <hyperlink ref="AC216" r:id="rId215" xr:uid="{00000000-0004-0000-0000-0000D6000000}"/>
    <hyperlink ref="AC217" r:id="rId216" xr:uid="{00000000-0004-0000-0000-0000D7000000}"/>
    <hyperlink ref="AC218" r:id="rId217" xr:uid="{00000000-0004-0000-0000-0000D8000000}"/>
    <hyperlink ref="AC219" r:id="rId218" xr:uid="{00000000-0004-0000-0000-0000D9000000}"/>
    <hyperlink ref="AC220" r:id="rId219" xr:uid="{00000000-0004-0000-0000-0000DA000000}"/>
    <hyperlink ref="AC221" r:id="rId220" xr:uid="{00000000-0004-0000-0000-0000DB000000}"/>
    <hyperlink ref="AC222" r:id="rId221" xr:uid="{00000000-0004-0000-0000-0000DC000000}"/>
    <hyperlink ref="AC223" r:id="rId222" xr:uid="{00000000-0004-0000-0000-0000DD000000}"/>
    <hyperlink ref="AC224" r:id="rId223" xr:uid="{00000000-0004-0000-0000-0000DE000000}"/>
    <hyperlink ref="AC225" r:id="rId224" xr:uid="{00000000-0004-0000-0000-0000DF000000}"/>
    <hyperlink ref="AC226" r:id="rId225" xr:uid="{00000000-0004-0000-0000-0000E0000000}"/>
    <hyperlink ref="AC227" r:id="rId226" xr:uid="{00000000-0004-0000-0000-0000E1000000}"/>
    <hyperlink ref="AC228" r:id="rId227" xr:uid="{00000000-0004-0000-0000-0000E2000000}"/>
    <hyperlink ref="AC229" r:id="rId228" xr:uid="{00000000-0004-0000-0000-0000E3000000}"/>
    <hyperlink ref="AC230" r:id="rId229" xr:uid="{00000000-0004-0000-0000-0000E4000000}"/>
    <hyperlink ref="AC231" r:id="rId230" xr:uid="{00000000-0004-0000-0000-0000E5000000}"/>
    <hyperlink ref="AC232" r:id="rId231" xr:uid="{00000000-0004-0000-0000-0000E6000000}"/>
    <hyperlink ref="AC233" r:id="rId232" xr:uid="{00000000-0004-0000-0000-0000E7000000}"/>
    <hyperlink ref="AC234" r:id="rId233" xr:uid="{00000000-0004-0000-0000-0000E8000000}"/>
    <hyperlink ref="AC235" r:id="rId234" xr:uid="{00000000-0004-0000-0000-0000E9000000}"/>
    <hyperlink ref="AC236" r:id="rId235" xr:uid="{00000000-0004-0000-0000-0000EA000000}"/>
    <hyperlink ref="AC237" r:id="rId236" xr:uid="{00000000-0004-0000-0000-0000EB000000}"/>
    <hyperlink ref="AC238" r:id="rId237" xr:uid="{00000000-0004-0000-0000-0000EC000000}"/>
    <hyperlink ref="AC239" r:id="rId238" xr:uid="{00000000-0004-0000-0000-0000ED000000}"/>
    <hyperlink ref="AC240" r:id="rId239" xr:uid="{00000000-0004-0000-0000-0000EE000000}"/>
    <hyperlink ref="AC241" r:id="rId240" xr:uid="{00000000-0004-0000-0000-0000EF000000}"/>
    <hyperlink ref="AC242" r:id="rId241" xr:uid="{00000000-0004-0000-0000-0000F0000000}"/>
    <hyperlink ref="AC243" r:id="rId242" xr:uid="{00000000-0004-0000-0000-0000F1000000}"/>
    <hyperlink ref="AC244" r:id="rId243" xr:uid="{00000000-0004-0000-0000-0000F2000000}"/>
    <hyperlink ref="AC245" r:id="rId244" xr:uid="{00000000-0004-0000-0000-0000F3000000}"/>
    <hyperlink ref="AC246" r:id="rId245" xr:uid="{00000000-0004-0000-0000-0000F4000000}"/>
    <hyperlink ref="AC247" r:id="rId246" xr:uid="{00000000-0004-0000-0000-0000F5000000}"/>
    <hyperlink ref="AC248" r:id="rId247" xr:uid="{00000000-0004-0000-0000-0000F6000000}"/>
    <hyperlink ref="AC249" r:id="rId248" xr:uid="{00000000-0004-0000-0000-0000F7000000}"/>
    <hyperlink ref="AC250" r:id="rId249" xr:uid="{00000000-0004-0000-0000-0000F8000000}"/>
    <hyperlink ref="AC251" r:id="rId250" xr:uid="{00000000-0004-0000-0000-0000F9000000}"/>
    <hyperlink ref="AC252" r:id="rId251" xr:uid="{00000000-0004-0000-0000-0000FA000000}"/>
    <hyperlink ref="AC253" r:id="rId252" xr:uid="{00000000-0004-0000-0000-0000FB000000}"/>
    <hyperlink ref="AC254" r:id="rId253" xr:uid="{00000000-0004-0000-0000-0000FC000000}"/>
    <hyperlink ref="AC255" r:id="rId254" xr:uid="{00000000-0004-0000-0000-0000FD000000}"/>
    <hyperlink ref="AC256" r:id="rId255" xr:uid="{00000000-0004-0000-0000-0000FE000000}"/>
    <hyperlink ref="AC257" r:id="rId256" xr:uid="{00000000-0004-0000-0000-0000FF000000}"/>
    <hyperlink ref="AC258" r:id="rId257" xr:uid="{00000000-0004-0000-0000-000000010000}"/>
    <hyperlink ref="AC259" r:id="rId258" xr:uid="{00000000-0004-0000-0000-000001010000}"/>
    <hyperlink ref="AC260" r:id="rId259" xr:uid="{00000000-0004-0000-0000-000002010000}"/>
    <hyperlink ref="AC261" r:id="rId260" xr:uid="{00000000-0004-0000-0000-000003010000}"/>
    <hyperlink ref="AC262" r:id="rId261" xr:uid="{00000000-0004-0000-0000-000004010000}"/>
    <hyperlink ref="AC263" r:id="rId262" xr:uid="{00000000-0004-0000-0000-000005010000}"/>
    <hyperlink ref="AC264" r:id="rId263" xr:uid="{00000000-0004-0000-0000-000006010000}"/>
    <hyperlink ref="AC265" r:id="rId264" xr:uid="{00000000-0004-0000-0000-000007010000}"/>
    <hyperlink ref="AC266" r:id="rId265" xr:uid="{00000000-0004-0000-0000-000008010000}"/>
    <hyperlink ref="AC267" r:id="rId266" xr:uid="{00000000-0004-0000-0000-000009010000}"/>
    <hyperlink ref="AC268" r:id="rId267" xr:uid="{00000000-0004-0000-0000-00000A010000}"/>
    <hyperlink ref="AC269" r:id="rId268" xr:uid="{00000000-0004-0000-0000-00000B010000}"/>
    <hyperlink ref="AC270" r:id="rId269" xr:uid="{00000000-0004-0000-0000-00000C010000}"/>
    <hyperlink ref="AC271" r:id="rId270" xr:uid="{00000000-0004-0000-0000-00000D010000}"/>
    <hyperlink ref="AC272" r:id="rId271" xr:uid="{00000000-0004-0000-0000-00000E010000}"/>
    <hyperlink ref="AC273" r:id="rId272" xr:uid="{00000000-0004-0000-0000-00000F010000}"/>
    <hyperlink ref="AC274" r:id="rId273" xr:uid="{00000000-0004-0000-0000-000010010000}"/>
    <hyperlink ref="AC275" r:id="rId274" xr:uid="{00000000-0004-0000-0000-000011010000}"/>
    <hyperlink ref="AC276" r:id="rId275" xr:uid="{00000000-0004-0000-0000-000012010000}"/>
    <hyperlink ref="AC277" r:id="rId276" xr:uid="{00000000-0004-0000-0000-000013010000}"/>
    <hyperlink ref="AC278" r:id="rId277" xr:uid="{00000000-0004-0000-0000-000014010000}"/>
    <hyperlink ref="AC279" r:id="rId278" xr:uid="{00000000-0004-0000-0000-000015010000}"/>
    <hyperlink ref="AC280" r:id="rId279" xr:uid="{00000000-0004-0000-0000-000016010000}"/>
    <hyperlink ref="AC281" r:id="rId280" xr:uid="{00000000-0004-0000-0000-000017010000}"/>
    <hyperlink ref="AC282" r:id="rId281" xr:uid="{00000000-0004-0000-0000-000018010000}"/>
    <hyperlink ref="AC283" r:id="rId282" xr:uid="{00000000-0004-0000-0000-000019010000}"/>
    <hyperlink ref="AC284" r:id="rId283" xr:uid="{00000000-0004-0000-0000-00001A010000}"/>
    <hyperlink ref="AC285" r:id="rId284" xr:uid="{00000000-0004-0000-0000-00001B010000}"/>
    <hyperlink ref="AC286" r:id="rId285" xr:uid="{00000000-0004-0000-0000-00001C010000}"/>
    <hyperlink ref="AC287" r:id="rId286" xr:uid="{00000000-0004-0000-0000-00001D010000}"/>
    <hyperlink ref="AC288" r:id="rId287" xr:uid="{00000000-0004-0000-0000-00001E010000}"/>
    <hyperlink ref="AC289" r:id="rId288" xr:uid="{00000000-0004-0000-0000-00001F010000}"/>
    <hyperlink ref="AC290" r:id="rId289" xr:uid="{00000000-0004-0000-0000-000020010000}"/>
    <hyperlink ref="AC291" r:id="rId290" xr:uid="{00000000-0004-0000-0000-000021010000}"/>
    <hyperlink ref="AC292" r:id="rId291" xr:uid="{00000000-0004-0000-0000-000022010000}"/>
    <hyperlink ref="AC293" r:id="rId292" xr:uid="{00000000-0004-0000-0000-000023010000}"/>
    <hyperlink ref="AC294" r:id="rId293" xr:uid="{00000000-0004-0000-0000-000024010000}"/>
    <hyperlink ref="AC295" r:id="rId294" xr:uid="{00000000-0004-0000-0000-000025010000}"/>
    <hyperlink ref="AC296" r:id="rId295" xr:uid="{00000000-0004-0000-0000-000026010000}"/>
    <hyperlink ref="AC297" r:id="rId296" xr:uid="{00000000-0004-0000-0000-000027010000}"/>
    <hyperlink ref="AC298" r:id="rId297" xr:uid="{00000000-0004-0000-0000-000028010000}"/>
    <hyperlink ref="AC299" r:id="rId298" xr:uid="{00000000-0004-0000-0000-000029010000}"/>
    <hyperlink ref="AC300" r:id="rId299" xr:uid="{00000000-0004-0000-0000-00002A010000}"/>
    <hyperlink ref="AC301" r:id="rId300" xr:uid="{00000000-0004-0000-0000-00002B010000}"/>
    <hyperlink ref="AC302" r:id="rId301" xr:uid="{00000000-0004-0000-0000-00002C010000}"/>
    <hyperlink ref="AC303" r:id="rId302" xr:uid="{00000000-0004-0000-0000-00002D010000}"/>
    <hyperlink ref="AC304" r:id="rId303" xr:uid="{00000000-0004-0000-0000-00002E010000}"/>
    <hyperlink ref="AC305" r:id="rId304" xr:uid="{00000000-0004-0000-0000-00002F010000}"/>
    <hyperlink ref="AC306" r:id="rId305" xr:uid="{00000000-0004-0000-0000-000030010000}"/>
    <hyperlink ref="AC307" r:id="rId306" xr:uid="{00000000-0004-0000-0000-000031010000}"/>
    <hyperlink ref="AC308" r:id="rId307" xr:uid="{00000000-0004-0000-0000-000032010000}"/>
    <hyperlink ref="AC309" r:id="rId308" xr:uid="{00000000-0004-0000-0000-000033010000}"/>
    <hyperlink ref="AC310" r:id="rId309" xr:uid="{00000000-0004-0000-0000-000034010000}"/>
    <hyperlink ref="AC311" r:id="rId310" xr:uid="{00000000-0004-0000-0000-000035010000}"/>
    <hyperlink ref="AC312" r:id="rId311" xr:uid="{00000000-0004-0000-0000-000036010000}"/>
    <hyperlink ref="AC313" r:id="rId312" xr:uid="{00000000-0004-0000-0000-000037010000}"/>
    <hyperlink ref="AC314" r:id="rId313" xr:uid="{00000000-0004-0000-0000-000038010000}"/>
    <hyperlink ref="AC315" r:id="rId314" xr:uid="{00000000-0004-0000-0000-000039010000}"/>
    <hyperlink ref="AC316" r:id="rId315" xr:uid="{00000000-0004-0000-0000-00003A010000}"/>
    <hyperlink ref="AC317" r:id="rId316" xr:uid="{00000000-0004-0000-0000-00003B010000}"/>
    <hyperlink ref="AC318" r:id="rId317" xr:uid="{00000000-0004-0000-0000-00003C010000}"/>
    <hyperlink ref="AC319" r:id="rId318" xr:uid="{00000000-0004-0000-0000-00003D010000}"/>
    <hyperlink ref="AC320" r:id="rId319" xr:uid="{00000000-0004-0000-0000-00003E010000}"/>
    <hyperlink ref="AC321" r:id="rId320" xr:uid="{00000000-0004-0000-0000-00003F010000}"/>
    <hyperlink ref="AC322" r:id="rId321" xr:uid="{00000000-0004-0000-0000-000040010000}"/>
    <hyperlink ref="AC323" r:id="rId322" xr:uid="{00000000-0004-0000-0000-000041010000}"/>
    <hyperlink ref="AC324" r:id="rId323" xr:uid="{00000000-0004-0000-0000-000042010000}"/>
    <hyperlink ref="AC325" r:id="rId324" xr:uid="{00000000-0004-0000-0000-000043010000}"/>
    <hyperlink ref="AC326" r:id="rId325" xr:uid="{00000000-0004-0000-0000-000044010000}"/>
    <hyperlink ref="AC327" r:id="rId326" xr:uid="{00000000-0004-0000-0000-000045010000}"/>
    <hyperlink ref="AC328" r:id="rId327" xr:uid="{00000000-0004-0000-0000-000046010000}"/>
    <hyperlink ref="AC329" r:id="rId328" xr:uid="{00000000-0004-0000-0000-000047010000}"/>
    <hyperlink ref="AC330" r:id="rId329" xr:uid="{00000000-0004-0000-0000-000048010000}"/>
    <hyperlink ref="AC331" r:id="rId330" xr:uid="{00000000-0004-0000-0000-000049010000}"/>
    <hyperlink ref="AC332" r:id="rId331" xr:uid="{00000000-0004-0000-0000-00004A010000}"/>
    <hyperlink ref="AC333" r:id="rId332" xr:uid="{00000000-0004-0000-0000-00004B010000}"/>
    <hyperlink ref="AC334" r:id="rId333" xr:uid="{00000000-0004-0000-0000-00004C010000}"/>
    <hyperlink ref="AC335" r:id="rId334" xr:uid="{00000000-0004-0000-0000-00004D010000}"/>
    <hyperlink ref="AC336" r:id="rId335" xr:uid="{00000000-0004-0000-0000-00004E010000}"/>
    <hyperlink ref="AC337" r:id="rId336" xr:uid="{00000000-0004-0000-0000-00004F010000}"/>
    <hyperlink ref="AC338" r:id="rId337" xr:uid="{00000000-0004-0000-0000-000050010000}"/>
    <hyperlink ref="AC339" r:id="rId338" xr:uid="{00000000-0004-0000-0000-000051010000}"/>
  </hyperlinks>
  <pageMargins left="0.7" right="0.7" top="0.75" bottom="0.75" header="0.3" footer="0.3"/>
  <legacyDrawing r:id="rId3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2"/>
  <sheetViews>
    <sheetView workbookViewId="0"/>
  </sheetViews>
  <sheetFormatPr defaultColWidth="14.42578125" defaultRowHeight="15.75" customHeight="1"/>
  <sheetData>
    <row r="1" spans="1:29">
      <c r="A1" s="6" t="s">
        <v>2148</v>
      </c>
      <c r="B1" s="6" t="s">
        <v>2149</v>
      </c>
      <c r="C1" s="6" t="s">
        <v>2150</v>
      </c>
      <c r="D1" s="6" t="s">
        <v>2151</v>
      </c>
      <c r="E1" s="6" t="s">
        <v>2152</v>
      </c>
      <c r="F1" s="6" t="s">
        <v>2153</v>
      </c>
      <c r="G1" s="6" t="s">
        <v>2154</v>
      </c>
      <c r="H1" s="6" t="s">
        <v>2155</v>
      </c>
      <c r="I1" s="6" t="s">
        <v>2156</v>
      </c>
      <c r="J1" s="6" t="s">
        <v>2157</v>
      </c>
      <c r="K1" s="6" t="s">
        <v>2158</v>
      </c>
      <c r="L1" s="6" t="s">
        <v>2159</v>
      </c>
      <c r="M1" s="6" t="s">
        <v>2160</v>
      </c>
      <c r="N1" s="6" t="s">
        <v>2161</v>
      </c>
      <c r="O1" s="6" t="s">
        <v>2162</v>
      </c>
      <c r="P1" s="6" t="s">
        <v>2163</v>
      </c>
      <c r="Q1" s="6" t="s">
        <v>2164</v>
      </c>
      <c r="R1" s="6" t="s">
        <v>2165</v>
      </c>
      <c r="S1" s="6" t="s">
        <v>2166</v>
      </c>
      <c r="T1" s="6" t="s">
        <v>2167</v>
      </c>
      <c r="U1" s="6" t="s">
        <v>2168</v>
      </c>
      <c r="V1" s="6" t="s">
        <v>2169</v>
      </c>
      <c r="W1" s="6" t="s">
        <v>2170</v>
      </c>
      <c r="X1" s="6" t="s">
        <v>2171</v>
      </c>
      <c r="Y1" s="6" t="s">
        <v>2172</v>
      </c>
      <c r="Z1" s="6" t="s">
        <v>2173</v>
      </c>
      <c r="AA1" s="6" t="s">
        <v>2174</v>
      </c>
      <c r="AB1" s="6" t="s">
        <v>2175</v>
      </c>
      <c r="AC1" s="6" t="s">
        <v>2176</v>
      </c>
    </row>
    <row r="2" spans="1:29">
      <c r="A2" s="6" t="s">
        <v>2177</v>
      </c>
      <c r="B2" s="6" t="s">
        <v>2178</v>
      </c>
      <c r="C2" s="6" t="s">
        <v>2179</v>
      </c>
      <c r="D2" s="1">
        <v>1394426549</v>
      </c>
      <c r="E2" s="1">
        <v>1</v>
      </c>
      <c r="F2" s="1">
        <v>2</v>
      </c>
      <c r="G2" s="6" t="s">
        <v>2180</v>
      </c>
      <c r="H2" s="6" t="s">
        <v>2181</v>
      </c>
      <c r="I2" s="6" t="s">
        <v>2181</v>
      </c>
      <c r="J2" s="6" t="s">
        <v>2182</v>
      </c>
      <c r="K2" s="6" t="s">
        <v>2183</v>
      </c>
      <c r="L2" s="6" t="s">
        <v>2183</v>
      </c>
      <c r="M2" s="6" t="s">
        <v>2184</v>
      </c>
      <c r="N2" s="6" t="b">
        <v>1</v>
      </c>
      <c r="O2" s="6" t="s">
        <v>2185</v>
      </c>
      <c r="P2" s="6" t="b">
        <v>0</v>
      </c>
      <c r="R2" s="6" t="b">
        <v>1</v>
      </c>
      <c r="S2" s="6" t="b">
        <v>1</v>
      </c>
      <c r="T2" s="6" t="s">
        <v>2186</v>
      </c>
      <c r="X2" s="6" t="b">
        <v>0</v>
      </c>
      <c r="Y2" s="6" t="s">
        <v>2187</v>
      </c>
      <c r="Z2" s="6" t="s">
        <v>2188</v>
      </c>
      <c r="AA2" s="6" t="b">
        <v>1</v>
      </c>
      <c r="AC2" s="6" t="s">
        <v>2189</v>
      </c>
    </row>
  </sheetData>
  <customSheetViews>
    <customSheetView guid="{9FF9E2CD-7720-4E2E-88FC-821B2BB36835}" state="hidden">
      <pageMargins left="0" right="0" top="0" bottom="0" header="0" footer="0"/>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2021-11-04T15:34:49Z</dcterms:created>
  <dcterms:modified xsi:type="dcterms:W3CDTF">2021-11-06T01:59:07Z</dcterms:modified>
  <cp:category/>
  <cp:contentStatus/>
</cp:coreProperties>
</file>